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45621"/>
</workbook>
</file>

<file path=xl/calcChain.xml><?xml version="1.0" encoding="utf-8"?>
<calcChain xmlns="http://schemas.openxmlformats.org/spreadsheetml/2006/main">
  <c r="C127" i="1" l="1"/>
  <c r="H193" i="1"/>
  <c r="H184" i="1"/>
  <c r="H183" i="1"/>
  <c r="H182" i="1"/>
  <c r="G185" i="1"/>
  <c r="H185" i="1" s="1"/>
  <c r="G186" i="1"/>
  <c r="H186" i="1"/>
  <c r="B187" i="1"/>
  <c r="G195" i="1"/>
  <c r="H195" i="1"/>
  <c r="G196" i="1"/>
  <c r="H196" i="1"/>
  <c r="G197" i="1"/>
  <c r="H197" i="1"/>
  <c r="B198" i="1"/>
  <c r="H204" i="1"/>
  <c r="H205" i="1"/>
  <c r="H206" i="1"/>
  <c r="H207" i="1"/>
  <c r="H208" i="1"/>
  <c r="B34" i="3"/>
  <c r="C14" i="3" s="1"/>
  <c r="C34" i="3"/>
  <c r="C16" i="3"/>
  <c r="D34" i="3"/>
  <c r="C19" i="3" s="1"/>
  <c r="G34" i="3"/>
  <c r="C21" i="3" s="1"/>
  <c r="H34" i="3"/>
  <c r="C20" i="3" s="1"/>
  <c r="I34" i="3"/>
  <c r="C22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H198" i="1"/>
  <c r="H199" i="1" s="1"/>
  <c r="H200" i="1" s="1"/>
  <c r="H209" i="1" l="1"/>
  <c r="H210" i="1"/>
  <c r="H211" i="1"/>
  <c r="H187" i="1"/>
  <c r="H188" i="1" s="1"/>
  <c r="H214" i="1" s="1"/>
  <c r="A5" i="2" s="1"/>
  <c r="C3" i="2" s="1"/>
  <c r="H189" i="1" l="1"/>
  <c r="D3" i="2"/>
  <c r="D4" i="2" s="1"/>
  <c r="I13" i="2" s="1"/>
  <c r="H3" i="2"/>
  <c r="G3" i="2"/>
  <c r="I3" i="2"/>
  <c r="J3" i="2" s="1"/>
  <c r="B3" i="2"/>
  <c r="B4" i="2" s="1"/>
  <c r="G18" i="2" s="1"/>
  <c r="F3" i="2"/>
  <c r="E3" i="2"/>
  <c r="J4" i="2" l="1"/>
  <c r="I17" i="2"/>
  <c r="F4" i="2"/>
  <c r="L17" i="2" s="1"/>
  <c r="H4" i="2"/>
  <c r="O20" i="2" s="1"/>
  <c r="G19" i="2"/>
  <c r="C4" i="2"/>
  <c r="G15" i="2" s="1"/>
  <c r="E4" i="2"/>
  <c r="L12" i="2" s="1"/>
  <c r="G20" i="2"/>
  <c r="M22" i="2"/>
  <c r="L18" i="2"/>
  <c r="L19" i="2"/>
  <c r="I18" i="2"/>
  <c r="L3" i="2"/>
  <c r="I16" i="2"/>
  <c r="I19" i="2"/>
  <c r="I15" i="2"/>
  <c r="I14" i="2"/>
  <c r="I20" i="2"/>
  <c r="G4" i="2"/>
  <c r="N13" i="2" s="1"/>
  <c r="I4" i="2"/>
  <c r="G14" i="2"/>
  <c r="J15" i="2"/>
  <c r="J19" i="2"/>
  <c r="G13" i="2"/>
  <c r="H16" i="2"/>
  <c r="H19" i="2"/>
  <c r="H18" i="2"/>
  <c r="F24" i="2"/>
  <c r="K3" i="2"/>
  <c r="H12" i="2" l="1"/>
  <c r="H15" i="2"/>
  <c r="H14" i="2"/>
  <c r="D24" i="2"/>
  <c r="G17" i="2"/>
  <c r="G12" i="2"/>
  <c r="P22" i="2"/>
  <c r="H20" i="2"/>
  <c r="H17" i="2"/>
  <c r="H13" i="2"/>
  <c r="J14" i="2"/>
  <c r="G16" i="2"/>
  <c r="L20" i="2"/>
  <c r="O19" i="2"/>
  <c r="O18" i="2"/>
  <c r="G22" i="2"/>
  <c r="J20" i="2"/>
  <c r="L14" i="2"/>
  <c r="J12" i="2"/>
  <c r="L13" i="2"/>
  <c r="J18" i="2"/>
  <c r="K22" i="2"/>
  <c r="I12" i="2"/>
  <c r="I22" i="2" s="1"/>
  <c r="L15" i="2"/>
  <c r="J16" i="2"/>
  <c r="L16" i="2"/>
  <c r="J17" i="2"/>
  <c r="J13" i="2"/>
  <c r="N19" i="2"/>
  <c r="N15" i="2"/>
  <c r="N20" i="2"/>
  <c r="N14" i="2"/>
  <c r="Q20" i="2"/>
  <c r="O13" i="2"/>
  <c r="O17" i="2"/>
  <c r="Q13" i="2"/>
  <c r="Q16" i="2"/>
  <c r="O16" i="2"/>
  <c r="O14" i="2"/>
  <c r="Q17" i="2"/>
  <c r="Q14" i="2"/>
  <c r="Q12" i="2"/>
  <c r="Q18" i="2"/>
  <c r="O15" i="2"/>
  <c r="O12" i="2"/>
  <c r="Q15" i="2"/>
  <c r="N12" i="2"/>
  <c r="N16" i="2"/>
  <c r="N18" i="2"/>
  <c r="Q19" i="2"/>
  <c r="N17" i="2"/>
  <c r="L22" i="2"/>
  <c r="H22" i="2" l="1"/>
  <c r="J22" i="2"/>
  <c r="N22" i="2"/>
  <c r="O22" i="2"/>
  <c r="Q22" i="2"/>
  <c r="H24" i="2" l="1"/>
  <c r="A7" i="2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<sst xmlns="http://schemas.openxmlformats.org/spreadsheetml/2006/main" count="490" uniqueCount="387">
  <si>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</si>
  <si>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</si>
  <si>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</si>
  <si>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</si>
  <si>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</si>
  <si>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</si>
  <si>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</si>
  <si>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</si>
  <si>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</si>
  <si>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</si>
  <si>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</si>
  <si>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</si>
  <si>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</si>
  <si>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</si>
  <si>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</si>
  <si>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</si>
  <si>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</si>
  <si>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</si>
  <si>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</si>
  <si>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</si>
  <si>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</si>
  <si>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</si>
  <si>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</si>
  <si>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</si>
  <si>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</si>
  <si>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</si>
  <si>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</si>
  <si>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</si>
  <si>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</si>
  <si>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</si>
  <si>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</si>
  <si>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</si>
  <si>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</si>
  <si>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</si>
  <si>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</si>
  <si>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</si>
  <si>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</si>
  <si>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</si>
  <si>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</si>
  <si>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</si>
  <si>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</si>
  <si>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</si>
  <si>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</si>
  <si>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</si>
  <si>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</si>
  <si>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</si>
  <si>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</si>
  <si>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</si>
  <si>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</si>
  <si>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</si>
  <si>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</si>
  <si>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</si>
  <si>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</si>
  <si>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</si>
  <si>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</si>
  <si>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</si>
  <si>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</si>
  <si>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</si>
  <si>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</si>
  <si>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</si>
  <si>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</si>
  <si>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</si>
  <si>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</si>
  <si>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</si>
  <si>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</si>
  <si>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</si>
  <si>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</si>
  <si>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</si>
  <si>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</si>
  <si>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</si>
  <si>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</si>
  <si>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</si>
  <si>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</si>
  <si>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</si>
  <si>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</si>
  <si>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</si>
  <si>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</si>
  <si>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</si>
  <si>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</si>
  <si>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</si>
  <si>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</si>
  <si>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</si>
  <si>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</si>
  <si>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</si>
  <si>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</si>
  <si>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</si>
  <si>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</si>
  <si>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</si>
  <si>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</si>
  <si>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</si>
  <si>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</si>
  <si>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</si>
  <si>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</si>
  <si>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</si>
  <si>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</si>
  <si>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</si>
  <si>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</si>
  <si>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</si>
  <si>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</si>
  <si>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</si>
  <si>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</si>
  <si>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</si>
  <si>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</si>
  <si>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</si>
  <si>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</si>
  <si>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</si>
  <si>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</si>
  <si>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</si>
  <si>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</si>
  <si>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</si>
  <si>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</si>
  <si>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</si>
  <si>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</si>
  <si>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</si>
  <si>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</si>
  <si>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</si>
  <si>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</si>
  <si>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</si>
  <si>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</si>
  <si>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</si>
  <si>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</si>
  <si>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</si>
  <si>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</si>
  <si>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</si>
  <si>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</si>
  <si>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</si>
  <si>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</si>
  <si>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</si>
  <si>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</si>
  <si>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</si>
  <si>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</si>
  <si>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</si>
  <si>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</si>
  <si>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</si>
  <si>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</si>
  <si>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</si>
  <si>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</si>
  <si>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</si>
  <si>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</si>
  <si>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</si>
  <si>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</si>
  <si>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</si>
  <si>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</si>
  <si>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</si>
  <si>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</si>
  <si>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</si>
  <si>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</si>
  <si>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</si>
  <si>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</si>
  <si>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</si>
  <si>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</si>
  <si>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</si>
  <si>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</si>
  <si>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</si>
  <si>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</si>
  <si>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</si>
  <si>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</si>
  <si>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</si>
  <si>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</si>
  <si>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</si>
  <si>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</si>
  <si>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</si>
  <si>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</si>
  <si>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</si>
  <si>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</si>
  <si>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</si>
  <si>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</si>
  <si>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</si>
  <si>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</si>
  <si>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</si>
  <si>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</si>
  <si>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</si>
  <si>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</si>
  <si>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</si>
  <si>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</si>
  <si>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</si>
  <si>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</si>
  <si>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</si>
  <si>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</si>
  <si>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</si>
  <si>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</si>
  <si>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</si>
  <si>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</si>
  <si>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</si>
  <si>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</si>
  <si>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</si>
  <si>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</si>
  <si>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</si>
  <si>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</si>
  <si>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</si>
  <si>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</si>
  <si>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</si>
  <si>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</si>
  <si>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</si>
  <si>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</si>
  <si>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</si>
  <si>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</si>
  <si>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</si>
  <si>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</si>
  <si>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</si>
  <si>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</si>
  <si>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</si>
  <si>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</si>
  <si>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</si>
  <si>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</si>
  <si>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</si>
  <si>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</si>
  <si>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</si>
  <si>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</si>
  <si>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</si>
  <si>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</si>
  <si>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</si>
  <si>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</si>
  <si>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</si>
  <si>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</si>
  <si>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</si>
  <si>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</si>
  <si>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</si>
  <si>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</si>
  <si>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</si>
  <si>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</si>
  <si>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</si>
  <si>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</si>
  <si>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</si>
  <si>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</si>
  <si>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</si>
  <si>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</si>
  <si>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</si>
  <si>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</si>
  <si>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</si>
  <si>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</si>
  <si>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</si>
  <si>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</si>
  <si>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</si>
  <si>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</si>
  <si>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</si>
  <si>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</si>
  <si>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</si>
  <si>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</si>
  <si>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</si>
  <si>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</si>
  <si>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</si>
  <si>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</si>
  <si>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</si>
  <si>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</si>
  <si>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</si>
  <si>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</si>
  <si>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</si>
  <si>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</si>
  <si>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</si>
  <si>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</si>
  <si>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</si>
  <si>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</si>
  <si>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</si>
  <si>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</si>
  <si>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</si>
  <si>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</si>
  <si>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</si>
  <si>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</si>
  <si>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</si>
  <si>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</si>
  <si>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</si>
  <si>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</si>
  <si>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</si>
  <si>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</si>
  <si>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</si>
  <si>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</si>
  <si>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</si>
  <si>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</si>
  <si>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</si>
  <si>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</si>
  <si>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</si>
  <si>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</si>
  <si>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</si>
  <si>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</si>
  <si>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</si>
  <si>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</si>
  <si>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</si>
  <si>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</si>
  <si>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</si>
  <si>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</si>
  <si>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</si>
  <si>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</si>
  <si>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</si>
  <si>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</si>
  <si>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</si>
  <si>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</si>
  <si>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</si>
  <si>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</si>
  <si>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</si>
  <si>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</si>
  <si>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</si>
  <si>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</si>
  <si>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</si>
  <si>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</si>
  <si>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</si>
  <si>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</si>
  <si>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</si>
  <si>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</si>
  <si>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</si>
  <si>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</si>
  <si>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</si>
  <si>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</si>
  <si>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</si>
  <si>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</si>
  <si>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</si>
  <si>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</si>
  <si>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</si>
  <si>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</si>
  <si>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</si>
  <si>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</si>
  <si>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</si>
  <si>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</si>
  <si>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</si>
  <si>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</si>
  <si>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</si>
  <si>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</si>
  <si>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</si>
  <si>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</si>
  <si>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</si>
  <si>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</si>
  <si>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</si>
  <si>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</si>
  <si>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</si>
  <si>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</si>
  <si>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</si>
  <si>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</si>
  <si>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</si>
  <si>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</si>
  <si>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</si>
  <si>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</si>
  <si>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</si>
  <si>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</si>
  <si>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</si>
  <si>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</si>
  <si>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</si>
  <si>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</si>
  <si>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</si>
  <si>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</si>
  <si>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</si>
  <si>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</si>
  <si>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</si>
  <si>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</si>
  <si>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</si>
  <si>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</si>
  <si>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</si>
  <si>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</si>
  <si>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</si>
  <si>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</si>
  <si>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</si>
  <si>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</si>
  <si>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</si>
  <si>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porcelana</t>
  </si>
  <si>
    <t>visible</t>
  </si>
  <si>
    <t>vinilica</t>
  </si>
  <si>
    <t>puerta de fierro estructural</t>
  </si>
  <si>
    <t>medio doble transparente</t>
  </si>
  <si>
    <t>puertas</t>
  </si>
  <si>
    <t>Habitacional y comercial</t>
  </si>
  <si>
    <t>ECONOMICO</t>
  </si>
  <si>
    <t>INTEGRO</t>
  </si>
  <si>
    <t>LUIS FERNANDO MOYA AGUAYO</t>
  </si>
  <si>
    <t>AMACUECA JALISCO</t>
  </si>
  <si>
    <t>AYUNTAMIENTO DE AMACUECA</t>
  </si>
  <si>
    <t>AYUNTAMIENTO No. 2</t>
  </si>
  <si>
    <t>CAMPO DEPORTIVO</t>
  </si>
  <si>
    <t xml:space="preserve">TOTALIDAD DEL CAMPO DEPORTIVO DE AMACUECA UBICADO </t>
  </si>
  <si>
    <t>ENTRE LAS CALLES HIDALGO Y VICENTE GUERRERO</t>
  </si>
  <si>
    <t>DE ANGEL MEZA.</t>
  </si>
  <si>
    <t>50 MTS</t>
  </si>
  <si>
    <t>HIDALGO</t>
  </si>
  <si>
    <t>CALLE VICENTE GUERRERO</t>
  </si>
  <si>
    <t>CALLE HIDALGO</t>
  </si>
  <si>
    <t>TOTALIDAD</t>
  </si>
  <si>
    <t>MODERNO</t>
  </si>
  <si>
    <t xml:space="preserve">CANCHA DEPORTINA INSTALACIONES DE GRADERIAS , ILUMINACION BAÑOS, TALLERES </t>
  </si>
  <si>
    <t>MER</t>
  </si>
  <si>
    <t>PUBLICA</t>
  </si>
  <si>
    <t>REGULAR</t>
  </si>
  <si>
    <t>DEMERITOS DEL 50%</t>
  </si>
  <si>
    <t>11,018.00 M2</t>
  </si>
  <si>
    <t>EN 57.23 METROS CON CALLE HIDALGO</t>
  </si>
  <si>
    <t>EN 167.78 MTS. CON CALLE VICENTE GUERRERO Y EN LINIEA QUEBRADA CON HEREDEROS</t>
  </si>
  <si>
    <t>EN 108.22 MTS. CON HEREDEROS DE ANTONIO NARVAEZ</t>
  </si>
  <si>
    <t>EN 59.30 METROS EN LINIA QUEBRADA CON RAMONA CRUZ</t>
  </si>
  <si>
    <t>AGUA, LUZ, DRENAJE, CALLES EMPEDRADAS, TELEFONO, CABLE.</t>
  </si>
  <si>
    <t>AVALÚO PARA TRANSMISIÓN DE DOMINIO CON VALORES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</si>
</sst>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0" xfId="0" applyFont="1"/>
    <xf numFmtId="0" fontId="7" fillId="0" borderId="39" xfId="0" applyFont="1" applyFill="1" applyBorder="1" applyAlignment="1" applyProtection="1">
      <alignment horizontal="center"/>
      <protection locked="0"/>
    </xf>
    <xf numFmtId="166" fontId="0" fillId="0" borderId="46" xfId="2" applyFont="1" applyFill="1" applyBorder="1" applyProtection="1"/>
    <xf numFmtId="0" fontId="1" fillId="0" borderId="0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13955</xdr:colOff>
      <xdr:row>138</xdr:row>
      <xdr:rowOff>160357</xdr:rowOff>
    </xdr:from>
    <xdr:ext cx="264560" cy="915700"/>
    <xdr:sp macro="" textlink="">
      <xdr:nvSpPr>
        <xdr:cNvPr id="96" name="95 CuadroTexto"/>
        <xdr:cNvSpPr txBox="1"/>
      </xdr:nvSpPr>
      <xdr:spPr>
        <a:xfrm rot="5551487">
          <a:off x="5041435" y="22745852"/>
          <a:ext cx="915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/>
            <a:t>Calle</a:t>
          </a:r>
          <a:r>
            <a:rPr lang="es-ES" sz="1100" baseline="0"/>
            <a:t> hidalgo</a:t>
          </a:r>
          <a:endParaRPr lang="es-ES" sz="1100"/>
        </a:p>
      </xdr:txBody>
    </xdr:sp>
    <xdr:clientData/>
  </xdr:oneCellAnchor>
  <xdr:oneCellAnchor>
    <xdr:from>
      <xdr:col>2</xdr:col>
      <xdr:colOff>570550</xdr:colOff>
      <xdr:row>144</xdr:row>
      <xdr:rowOff>133349</xdr:rowOff>
    </xdr:from>
    <xdr:ext cx="1485471" cy="264560"/>
    <xdr:sp macro="" textlink="">
      <xdr:nvSpPr>
        <xdr:cNvPr id="97" name="96 CuadroTexto"/>
        <xdr:cNvSpPr txBox="1"/>
      </xdr:nvSpPr>
      <xdr:spPr>
        <a:xfrm>
          <a:off x="3151825" y="23393399"/>
          <a:ext cx="14854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/>
            <a:t>Calle</a:t>
          </a:r>
          <a:r>
            <a:rPr lang="es-ES" sz="1100" baseline="0"/>
            <a:t> Vicente Guerrero</a:t>
          </a:r>
          <a:endParaRPr lang="es-ES" sz="11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504825</xdr:colOff>
      <xdr:row>73</xdr:row>
      <xdr:rowOff>9526</xdr:rowOff>
    </xdr:from>
    <xdr:to>
      <xdr:col>7</xdr:col>
      <xdr:colOff>676275</xdr:colOff>
      <xdr:row>86</xdr:row>
      <xdr:rowOff>49565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1966"/>
        <a:stretch>
          <a:fillRect/>
        </a:stretch>
      </xdr:blipFill>
      <xdr:spPr bwMode="auto">
        <a:xfrm>
          <a:off x="4143375" y="11858626"/>
          <a:ext cx="3362325" cy="21260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800101</xdr:colOff>
      <xdr:row>83</xdr:row>
      <xdr:rowOff>142876</xdr:rowOff>
    </xdr:from>
    <xdr:to>
      <xdr:col>4</xdr:col>
      <xdr:colOff>838200</xdr:colOff>
      <xdr:row>93</xdr:row>
      <xdr:rowOff>19054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4495799" y="14297028"/>
          <a:ext cx="1447803" cy="3809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79</xdr:row>
      <xdr:rowOff>76200</xdr:rowOff>
    </xdr:from>
    <xdr:to>
      <xdr:col>7</xdr:col>
      <xdr:colOff>104774</xdr:colOff>
      <xdr:row>88</xdr:row>
      <xdr:rowOff>76203</xdr:rowOff>
    </xdr:to>
    <xdr:cxnSp macro="">
      <xdr:nvCxnSpPr>
        <xdr:cNvPr id="73" name="72 Conector recto de flecha"/>
        <xdr:cNvCxnSpPr/>
      </xdr:nvCxnSpPr>
      <xdr:spPr bwMode="auto">
        <a:xfrm rot="5400000" flipH="1" flipV="1">
          <a:off x="6191248" y="13582652"/>
          <a:ext cx="1447803" cy="3809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134</xdr:row>
      <xdr:rowOff>123825</xdr:rowOff>
    </xdr:from>
    <xdr:to>
      <xdr:col>4</xdr:col>
      <xdr:colOff>923925</xdr:colOff>
      <xdr:row>135</xdr:row>
      <xdr:rowOff>0</xdr:rowOff>
    </xdr:to>
    <xdr:cxnSp macro="">
      <xdr:nvCxnSpPr>
        <xdr:cNvPr id="75" name="74 Conector recto"/>
        <xdr:cNvCxnSpPr/>
      </xdr:nvCxnSpPr>
      <xdr:spPr bwMode="auto">
        <a:xfrm>
          <a:off x="2276475" y="21736050"/>
          <a:ext cx="3048000" cy="381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552451</xdr:colOff>
      <xdr:row>134</xdr:row>
      <xdr:rowOff>133350</xdr:rowOff>
    </xdr:from>
    <xdr:to>
      <xdr:col>1</xdr:col>
      <xdr:colOff>752476</xdr:colOff>
      <xdr:row>142</xdr:row>
      <xdr:rowOff>9525</xdr:rowOff>
    </xdr:to>
    <xdr:cxnSp macro="">
      <xdr:nvCxnSpPr>
        <xdr:cNvPr id="77" name="76 Conector recto"/>
        <xdr:cNvCxnSpPr/>
      </xdr:nvCxnSpPr>
      <xdr:spPr bwMode="auto">
        <a:xfrm rot="5400000">
          <a:off x="1581151" y="22231350"/>
          <a:ext cx="1171575" cy="2000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142</xdr:row>
      <xdr:rowOff>19050</xdr:rowOff>
    </xdr:from>
    <xdr:to>
      <xdr:col>1</xdr:col>
      <xdr:colOff>1047750</xdr:colOff>
      <xdr:row>145</xdr:row>
      <xdr:rowOff>0</xdr:rowOff>
    </xdr:to>
    <xdr:cxnSp macro="">
      <xdr:nvCxnSpPr>
        <xdr:cNvPr id="79" name="78 Conector recto"/>
        <xdr:cNvCxnSpPr/>
      </xdr:nvCxnSpPr>
      <xdr:spPr bwMode="auto">
        <a:xfrm>
          <a:off x="2057400" y="22926675"/>
          <a:ext cx="504825" cy="4953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1047750</xdr:colOff>
      <xdr:row>144</xdr:row>
      <xdr:rowOff>123825</xdr:rowOff>
    </xdr:from>
    <xdr:to>
      <xdr:col>4</xdr:col>
      <xdr:colOff>523875</xdr:colOff>
      <xdr:row>144</xdr:row>
      <xdr:rowOff>152400</xdr:rowOff>
    </xdr:to>
    <xdr:cxnSp macro="">
      <xdr:nvCxnSpPr>
        <xdr:cNvPr id="81" name="80 Conector recto"/>
        <xdr:cNvCxnSpPr/>
      </xdr:nvCxnSpPr>
      <xdr:spPr bwMode="auto">
        <a:xfrm flipV="1">
          <a:off x="2562225" y="23383875"/>
          <a:ext cx="2362200" cy="285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141</xdr:row>
      <xdr:rowOff>85725</xdr:rowOff>
    </xdr:from>
    <xdr:to>
      <xdr:col>5</xdr:col>
      <xdr:colOff>0</xdr:colOff>
      <xdr:row>144</xdr:row>
      <xdr:rowOff>104775</xdr:rowOff>
    </xdr:to>
    <xdr:cxnSp macro="">
      <xdr:nvCxnSpPr>
        <xdr:cNvPr id="83" name="82 Conector recto"/>
        <xdr:cNvCxnSpPr/>
      </xdr:nvCxnSpPr>
      <xdr:spPr bwMode="auto">
        <a:xfrm rot="5400000" flipH="1" flipV="1">
          <a:off x="4876800" y="22888575"/>
          <a:ext cx="533400" cy="4191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942976</xdr:colOff>
      <xdr:row>135</xdr:row>
      <xdr:rowOff>9524</xdr:rowOff>
    </xdr:from>
    <xdr:to>
      <xdr:col>5</xdr:col>
      <xdr:colOff>9526</xdr:colOff>
      <xdr:row>141</xdr:row>
      <xdr:rowOff>76199</xdr:rowOff>
    </xdr:to>
    <xdr:cxnSp macro="">
      <xdr:nvCxnSpPr>
        <xdr:cNvPr id="85" name="84 Conector recto"/>
        <xdr:cNvCxnSpPr/>
      </xdr:nvCxnSpPr>
      <xdr:spPr bwMode="auto">
        <a:xfrm rot="16200000" flipH="1">
          <a:off x="4833938" y="22293262"/>
          <a:ext cx="1038225" cy="190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146</xdr:row>
      <xdr:rowOff>142875</xdr:rowOff>
    </xdr:from>
    <xdr:to>
      <xdr:col>5</xdr:col>
      <xdr:colOff>0</xdr:colOff>
      <xdr:row>147</xdr:row>
      <xdr:rowOff>0</xdr:rowOff>
    </xdr:to>
    <xdr:cxnSp macro="">
      <xdr:nvCxnSpPr>
        <xdr:cNvPr id="89" name="88 Conector recto"/>
        <xdr:cNvCxnSpPr/>
      </xdr:nvCxnSpPr>
      <xdr:spPr bwMode="auto">
        <a:xfrm>
          <a:off x="2276475" y="23726775"/>
          <a:ext cx="3076575" cy="190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295279</xdr:colOff>
      <xdr:row>133</xdr:row>
      <xdr:rowOff>28574</xdr:rowOff>
    </xdr:from>
    <xdr:to>
      <xdr:col>5</xdr:col>
      <xdr:colOff>304802</xdr:colOff>
      <xdr:row>146</xdr:row>
      <xdr:rowOff>3</xdr:rowOff>
    </xdr:to>
    <xdr:cxnSp macro="">
      <xdr:nvCxnSpPr>
        <xdr:cNvPr id="92" name="91 Conector recto"/>
        <xdr:cNvCxnSpPr/>
      </xdr:nvCxnSpPr>
      <xdr:spPr bwMode="auto">
        <a:xfrm rot="5400000">
          <a:off x="4600576" y="22526627"/>
          <a:ext cx="2105029" cy="952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146</xdr:row>
      <xdr:rowOff>0</xdr:rowOff>
    </xdr:from>
    <xdr:to>
      <xdr:col>6</xdr:col>
      <xdr:colOff>866775</xdr:colOff>
      <xdr:row>146</xdr:row>
      <xdr:rowOff>9525</xdr:rowOff>
    </xdr:to>
    <xdr:cxnSp macro="">
      <xdr:nvCxnSpPr>
        <xdr:cNvPr id="101" name="100 Conector recto"/>
        <xdr:cNvCxnSpPr/>
      </xdr:nvCxnSpPr>
      <xdr:spPr bwMode="auto">
        <a:xfrm>
          <a:off x="5638800" y="23583900"/>
          <a:ext cx="1162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147</xdr:row>
      <xdr:rowOff>9525</xdr:rowOff>
    </xdr:from>
    <xdr:to>
      <xdr:col>6</xdr:col>
      <xdr:colOff>876300</xdr:colOff>
      <xdr:row>147</xdr:row>
      <xdr:rowOff>19050</xdr:rowOff>
    </xdr:to>
    <xdr:cxnSp macro="">
      <xdr:nvCxnSpPr>
        <xdr:cNvPr id="108" name="107 Conector recto"/>
        <xdr:cNvCxnSpPr/>
      </xdr:nvCxnSpPr>
      <xdr:spPr bwMode="auto">
        <a:xfrm>
          <a:off x="5648325" y="23755350"/>
          <a:ext cx="1162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276224</xdr:colOff>
      <xdr:row>147</xdr:row>
      <xdr:rowOff>9525</xdr:rowOff>
    </xdr:from>
    <xdr:to>
      <xdr:col>5</xdr:col>
      <xdr:colOff>285749</xdr:colOff>
      <xdr:row>152</xdr:row>
      <xdr:rowOff>152400</xdr:rowOff>
    </xdr:to>
    <xdr:cxnSp macro="">
      <xdr:nvCxnSpPr>
        <xdr:cNvPr id="110" name="109 Conector recto"/>
        <xdr:cNvCxnSpPr/>
      </xdr:nvCxnSpPr>
      <xdr:spPr bwMode="auto">
        <a:xfrm rot="16200000" flipH="1">
          <a:off x="5157787" y="24226837"/>
          <a:ext cx="9525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147</xdr:row>
      <xdr:rowOff>1</xdr:rowOff>
    </xdr:from>
    <xdr:to>
      <xdr:col>5</xdr:col>
      <xdr:colOff>9525</xdr:colOff>
      <xdr:row>152</xdr:row>
      <xdr:rowOff>104776</xdr:rowOff>
    </xdr:to>
    <xdr:cxnSp macro="">
      <xdr:nvCxnSpPr>
        <xdr:cNvPr id="112" name="111 Conector recto"/>
        <xdr:cNvCxnSpPr/>
      </xdr:nvCxnSpPr>
      <xdr:spPr bwMode="auto">
        <a:xfrm rot="5400000">
          <a:off x="4900613" y="24198263"/>
          <a:ext cx="9144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138</xdr:row>
      <xdr:rowOff>57151</xdr:rowOff>
    </xdr:from>
    <xdr:to>
      <xdr:col>7</xdr:col>
      <xdr:colOff>742950</xdr:colOff>
      <xdr:row>140</xdr:row>
      <xdr:rowOff>133351</xdr:rowOff>
    </xdr:to>
    <xdr:sp macro="" textlink="">
      <xdr:nvSpPr>
        <xdr:cNvPr id="114" name="113 CuadroTexto"/>
        <xdr:cNvSpPr txBox="1"/>
      </xdr:nvSpPr>
      <xdr:spPr>
        <a:xfrm>
          <a:off x="5715000" y="22317076"/>
          <a:ext cx="1857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NORTE :EN   57. 33METROS CON CALLE HIDALGO</a:t>
          </a:r>
        </a:p>
      </xdr:txBody>
    </xdr:sp>
    <xdr:clientData/>
  </xdr:twoCellAnchor>
  <xdr:twoCellAnchor>
    <xdr:from>
      <xdr:col>2</xdr:col>
      <xdr:colOff>104775</xdr:colOff>
      <xdr:row>146</xdr:row>
      <xdr:rowOff>152400</xdr:rowOff>
    </xdr:from>
    <xdr:to>
      <xdr:col>4</xdr:col>
      <xdr:colOff>666750</xdr:colOff>
      <xdr:row>150</xdr:row>
      <xdr:rowOff>28575</xdr:rowOff>
    </xdr:to>
    <xdr:sp macro="" textlink="">
      <xdr:nvSpPr>
        <xdr:cNvPr id="115" name="114 CuadroTexto"/>
        <xdr:cNvSpPr txBox="1"/>
      </xdr:nvSpPr>
      <xdr:spPr>
        <a:xfrm>
          <a:off x="2686050" y="23736300"/>
          <a:ext cx="238125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ORIENTE:</a:t>
          </a:r>
          <a:r>
            <a:rPr lang="es-ES" sz="800"/>
            <a:t> EN 167.78  MTS. CON CALLE VICENTE GUERRERO Y EN LINIEA QUEBRADA CON HEREDEROS DE ANGEL MEZA.</a:t>
          </a:r>
        </a:p>
      </xdr:txBody>
    </xdr:sp>
    <xdr:clientData/>
  </xdr:twoCellAnchor>
  <xdr:twoCellAnchor>
    <xdr:from>
      <xdr:col>0</xdr:col>
      <xdr:colOff>142875</xdr:colOff>
      <xdr:row>135</xdr:row>
      <xdr:rowOff>28575</xdr:rowOff>
    </xdr:from>
    <xdr:to>
      <xdr:col>1</xdr:col>
      <xdr:colOff>485775</xdr:colOff>
      <xdr:row>138</xdr:row>
      <xdr:rowOff>123825</xdr:rowOff>
    </xdr:to>
    <xdr:sp macro="" textlink="">
      <xdr:nvSpPr>
        <xdr:cNvPr id="116" name="115 CuadroTexto"/>
        <xdr:cNvSpPr txBox="1"/>
      </xdr:nvSpPr>
      <xdr:spPr>
        <a:xfrm>
          <a:off x="142875" y="21802725"/>
          <a:ext cx="1857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SUR  :EN 59.30  METROS EN LINIA QUEBRADA CON RAMONA CRUZ</a:t>
          </a:r>
        </a:p>
      </xdr:txBody>
    </xdr:sp>
    <xdr:clientData/>
  </xdr:twoCellAnchor>
  <xdr:twoCellAnchor>
    <xdr:from>
      <xdr:col>1</xdr:col>
      <xdr:colOff>895350</xdr:colOff>
      <xdr:row>130</xdr:row>
      <xdr:rowOff>114300</xdr:rowOff>
    </xdr:from>
    <xdr:to>
      <xdr:col>4</xdr:col>
      <xdr:colOff>495300</xdr:colOff>
      <xdr:row>134</xdr:row>
      <xdr:rowOff>9525</xdr:rowOff>
    </xdr:to>
    <xdr:sp macro="" textlink="">
      <xdr:nvSpPr>
        <xdr:cNvPr id="117" name="116 CuadroTexto"/>
        <xdr:cNvSpPr txBox="1"/>
      </xdr:nvSpPr>
      <xdr:spPr>
        <a:xfrm>
          <a:off x="2409825" y="21078825"/>
          <a:ext cx="24860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PONIENTE:</a:t>
          </a:r>
          <a:r>
            <a:rPr lang="es-ES" sz="800"/>
            <a:t> :EN 108.22</a:t>
          </a:r>
          <a:r>
            <a:rPr lang="es-ES" sz="800" baseline="0"/>
            <a:t> </a:t>
          </a:r>
          <a:r>
            <a:rPr lang="es-ES" sz="800"/>
            <a:t>MTS. CON HEREDEROS DE ANTONIO NARVAEZ</a:t>
          </a:r>
        </a:p>
      </xdr:txBody>
    </xdr:sp>
    <xdr:clientData/>
  </xdr:twoCellAnchor>
  <xdr:twoCellAnchor editAs="oneCell">
    <xdr:from>
      <xdr:col>0</xdr:col>
      <xdr:colOff>571500</xdr:colOff>
      <xdr:row>239</xdr:row>
      <xdr:rowOff>9525</xdr:rowOff>
    </xdr:from>
    <xdr:to>
      <xdr:col>2</xdr:col>
      <xdr:colOff>704850</xdr:colOff>
      <xdr:row>252</xdr:row>
      <xdr:rowOff>152400</xdr:rowOff>
    </xdr:to>
    <xdr:pic>
      <xdr:nvPicPr>
        <xdr:cNvPr id="26" name="25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38252400"/>
          <a:ext cx="2714625" cy="224790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239</xdr:row>
      <xdr:rowOff>0</xdr:rowOff>
    </xdr:from>
    <xdr:to>
      <xdr:col>7</xdr:col>
      <xdr:colOff>323850</xdr:colOff>
      <xdr:row>253</xdr:row>
      <xdr:rowOff>133350</xdr:rowOff>
    </xdr:to>
    <xdr:pic>
      <xdr:nvPicPr>
        <xdr:cNvPr id="27" name="26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1000" y="38242875"/>
          <a:ext cx="2962275" cy="240030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259</xdr:row>
      <xdr:rowOff>95250</xdr:rowOff>
    </xdr:from>
    <xdr:to>
      <xdr:col>5</xdr:col>
      <xdr:colOff>19050</xdr:colOff>
      <xdr:row>274</xdr:row>
      <xdr:rowOff>28575</xdr:rowOff>
    </xdr:to>
    <xdr:pic>
      <xdr:nvPicPr>
        <xdr:cNvPr id="28" name="27 Imagen" descr="la foto _0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33625" y="41576625"/>
          <a:ext cx="3038475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6"/>
  <sheetViews>
    <sheetView tabSelected="1" topLeftCell="A148" workbookViewId="0">
      <selection activeCell="F170" sqref="F170"/>
    </sheetView>
  </sheetViews>
  <sheetFormatPr baseColWidth="10" defaultRowHeight="12.75" x14ac:dyDescent="0.2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 x14ac:dyDescent="0.3">
      <c r="A1" s="121"/>
      <c r="B1" s="122" t="s">
        <v>0</v>
      </c>
      <c r="C1" s="123" t="s">
        <v>361</v>
      </c>
      <c r="D1" s="124"/>
      <c r="E1" s="124"/>
      <c r="F1" s="124"/>
      <c r="G1" s="125" t="s">
        <v>1</v>
      </c>
      <c r="H1" s="279">
        <v>41192</v>
      </c>
    </row>
    <row r="2" spans="1:8" x14ac:dyDescent="0.2">
      <c r="A2" s="126"/>
      <c r="B2" s="127" t="s">
        <v>2</v>
      </c>
      <c r="C2" s="294" t="s">
        <v>364</v>
      </c>
      <c r="D2" s="128"/>
      <c r="E2" s="128"/>
      <c r="F2" s="129"/>
      <c r="G2" s="128"/>
      <c r="H2" s="130"/>
    </row>
    <row r="3" spans="1:8" ht="13.5" thickBot="1" x14ac:dyDescent="0.25">
      <c r="A3" s="131"/>
      <c r="B3" s="132" t="s">
        <v>3</v>
      </c>
      <c r="C3" s="133" t="s">
        <v>362</v>
      </c>
      <c r="D3" s="133"/>
      <c r="E3" s="133"/>
      <c r="F3" s="133"/>
      <c r="G3" s="134" t="s">
        <v>4</v>
      </c>
      <c r="H3" s="135">
        <v>3724240106</v>
      </c>
    </row>
    <row r="4" spans="1:8" ht="13.5" thickTop="1" x14ac:dyDescent="0.2">
      <c r="A4" s="129"/>
      <c r="B4" s="129"/>
      <c r="C4" s="129"/>
      <c r="D4" s="129"/>
      <c r="E4" s="129"/>
      <c r="F4" s="129"/>
      <c r="G4" s="129"/>
      <c r="H4" s="129"/>
    </row>
    <row r="5" spans="1:8" x14ac:dyDescent="0.2">
      <c r="A5" s="136" t="s">
        <v>339</v>
      </c>
      <c r="B5" s="137"/>
      <c r="C5" s="137"/>
      <c r="D5" s="137"/>
      <c r="E5" s="137"/>
      <c r="F5" s="137"/>
      <c r="G5" s="137"/>
      <c r="H5" s="138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 x14ac:dyDescent="0.2">
      <c r="A8" s="139" t="s">
        <v>6</v>
      </c>
      <c r="B8" s="140"/>
      <c r="C8" s="139" t="s">
        <v>7</v>
      </c>
      <c r="D8" s="240"/>
      <c r="E8" s="139" t="s">
        <v>8</v>
      </c>
      <c r="F8" s="141">
        <v>121</v>
      </c>
      <c r="G8" s="139" t="s">
        <v>9</v>
      </c>
      <c r="H8" s="252"/>
    </row>
    <row r="9" spans="1:8" x14ac:dyDescent="0.2">
      <c r="A9" s="142"/>
      <c r="B9" s="1"/>
      <c r="C9" s="1"/>
      <c r="D9" s="1"/>
      <c r="E9" s="1"/>
      <c r="F9" s="1"/>
      <c r="G9" s="1"/>
      <c r="H9" s="143" t="s">
        <v>84</v>
      </c>
    </row>
    <row r="10" spans="1:8" x14ac:dyDescent="0.2">
      <c r="A10" s="144" t="s">
        <v>10</v>
      </c>
      <c r="B10" s="227" t="s">
        <v>363</v>
      </c>
      <c r="C10" s="1"/>
      <c r="D10" s="1"/>
      <c r="E10" s="1"/>
      <c r="F10" s="1"/>
      <c r="G10" s="1"/>
      <c r="H10" s="143"/>
    </row>
    <row r="11" spans="1:8" x14ac:dyDescent="0.2">
      <c r="A11" s="144" t="s">
        <v>11</v>
      </c>
      <c r="B11" s="1" t="s">
        <v>363</v>
      </c>
      <c r="C11" s="1"/>
      <c r="D11" s="1"/>
      <c r="E11" s="1"/>
      <c r="F11" s="1"/>
      <c r="G11" s="1"/>
      <c r="H11" s="143"/>
    </row>
    <row r="12" spans="1:8" x14ac:dyDescent="0.2">
      <c r="A12" s="144" t="s">
        <v>2</v>
      </c>
      <c r="B12" s="1" t="s">
        <v>364</v>
      </c>
      <c r="C12" s="1"/>
      <c r="D12" s="1"/>
      <c r="E12" s="1"/>
      <c r="F12" s="1"/>
      <c r="G12" s="1"/>
      <c r="H12" s="143"/>
    </row>
    <row r="13" spans="1:8" x14ac:dyDescent="0.2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 x14ac:dyDescent="0.2">
      <c r="A14" s="144" t="s">
        <v>13</v>
      </c>
      <c r="B14" s="227" t="s">
        <v>365</v>
      </c>
      <c r="C14" s="1"/>
      <c r="D14" s="1"/>
      <c r="E14" s="1"/>
      <c r="F14" s="1"/>
      <c r="G14" s="1"/>
      <c r="H14" s="143"/>
    </row>
    <row r="15" spans="1:8" x14ac:dyDescent="0.2">
      <c r="A15" s="144" t="s">
        <v>14</v>
      </c>
      <c r="B15" s="247" t="s">
        <v>366</v>
      </c>
      <c r="C15" s="1"/>
      <c r="D15" s="1"/>
      <c r="E15" s="1"/>
      <c r="F15" s="129"/>
      <c r="G15" s="1"/>
      <c r="H15" s="143"/>
    </row>
    <row r="16" spans="1:8" x14ac:dyDescent="0.2">
      <c r="A16" s="144"/>
      <c r="B16" s="1" t="s">
        <v>367</v>
      </c>
      <c r="C16" s="1"/>
      <c r="D16" s="1"/>
      <c r="E16" s="1"/>
      <c r="F16" s="1"/>
      <c r="G16" s="1"/>
      <c r="H16" s="143"/>
    </row>
    <row r="17" spans="1:8" x14ac:dyDescent="0.2">
      <c r="A17" s="144"/>
      <c r="B17" s="1"/>
      <c r="C17" s="1"/>
      <c r="D17" s="1"/>
      <c r="E17" s="1"/>
      <c r="F17" s="1"/>
      <c r="G17" s="1"/>
      <c r="H17" s="143"/>
    </row>
    <row r="18" spans="1:8" x14ac:dyDescent="0.2">
      <c r="A18" s="144"/>
      <c r="B18" s="145"/>
      <c r="C18" s="1"/>
      <c r="D18" s="1"/>
      <c r="E18" s="1"/>
      <c r="F18" s="1"/>
      <c r="G18" s="1"/>
      <c r="H18" s="143"/>
    </row>
    <row r="19" spans="1:8" x14ac:dyDescent="0.2">
      <c r="A19" s="144" t="s">
        <v>15</v>
      </c>
      <c r="B19" s="1" t="s">
        <v>377</v>
      </c>
      <c r="C19" s="1"/>
      <c r="D19" s="1"/>
      <c r="E19" s="1"/>
      <c r="F19" s="1"/>
      <c r="G19" s="1"/>
      <c r="H19" s="143"/>
    </row>
    <row r="20" spans="1:8" x14ac:dyDescent="0.2">
      <c r="A20" s="146"/>
      <c r="B20" s="147"/>
      <c r="C20" s="147"/>
      <c r="D20" s="147"/>
      <c r="E20" s="147"/>
      <c r="F20" s="147"/>
      <c r="G20" s="147"/>
      <c r="H20" s="148"/>
    </row>
    <row r="21" spans="1:8" x14ac:dyDescent="0.2">
      <c r="A21" s="129"/>
      <c r="B21" s="129"/>
      <c r="C21" s="129"/>
      <c r="D21" s="129"/>
      <c r="E21" s="129"/>
      <c r="F21" s="129"/>
      <c r="G21" s="129"/>
      <c r="H21" s="129"/>
    </row>
    <row r="22" spans="1:8" x14ac:dyDescent="0.2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 x14ac:dyDescent="0.2">
      <c r="A23" s="142"/>
      <c r="B23" s="1"/>
      <c r="C23" s="1"/>
      <c r="D23" s="1"/>
      <c r="E23" s="1"/>
      <c r="F23" s="1"/>
      <c r="G23" s="1"/>
      <c r="H23" s="143"/>
    </row>
    <row r="24" spans="1:8" x14ac:dyDescent="0.2">
      <c r="A24" s="142"/>
      <c r="B24" s="1"/>
      <c r="C24" s="1"/>
      <c r="D24" s="1"/>
      <c r="E24" s="1"/>
      <c r="F24" s="1"/>
      <c r="G24" s="1"/>
      <c r="H24" s="143"/>
    </row>
    <row r="25" spans="1:8" x14ac:dyDescent="0.2">
      <c r="A25" s="142"/>
      <c r="B25" s="149" t="s">
        <v>17</v>
      </c>
      <c r="C25" s="1" t="s">
        <v>349</v>
      </c>
      <c r="D25" s="1"/>
      <c r="E25" s="1"/>
      <c r="F25" s="1"/>
      <c r="G25" s="1"/>
      <c r="H25" s="143"/>
    </row>
    <row r="26" spans="1:8" x14ac:dyDescent="0.2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 x14ac:dyDescent="0.2">
      <c r="A27" s="142"/>
      <c r="B27" s="149" t="s">
        <v>19</v>
      </c>
      <c r="C27" s="1" t="s">
        <v>348</v>
      </c>
      <c r="D27" s="1"/>
      <c r="E27" s="1"/>
      <c r="F27" s="1"/>
      <c r="G27" s="1"/>
      <c r="H27" s="143"/>
    </row>
    <row r="28" spans="1:8" x14ac:dyDescent="0.2">
      <c r="A28" s="142"/>
      <c r="B28" s="149" t="s">
        <v>340</v>
      </c>
      <c r="C28" s="1" t="s">
        <v>385</v>
      </c>
      <c r="D28" s="1"/>
      <c r="E28" s="1"/>
      <c r="F28" s="1"/>
      <c r="G28" s="1"/>
      <c r="H28" s="143"/>
    </row>
    <row r="29" spans="1:8" x14ac:dyDescent="0.2">
      <c r="A29" s="142"/>
      <c r="B29" s="1"/>
      <c r="C29" s="1"/>
      <c r="D29" s="1"/>
      <c r="E29" s="1"/>
      <c r="F29" s="1"/>
      <c r="G29" s="1"/>
      <c r="H29" s="143"/>
    </row>
    <row r="30" spans="1:8" x14ac:dyDescent="0.2">
      <c r="A30" s="142"/>
      <c r="B30" s="1"/>
      <c r="C30" s="1"/>
      <c r="D30" s="1"/>
      <c r="E30" s="1"/>
      <c r="F30" s="1"/>
      <c r="G30" s="1"/>
      <c r="H30" s="143"/>
    </row>
    <row r="31" spans="1:8" x14ac:dyDescent="0.2">
      <c r="A31" s="142"/>
      <c r="B31" s="1"/>
      <c r="C31" s="1"/>
      <c r="D31" s="1"/>
      <c r="E31" s="1"/>
      <c r="F31" s="1"/>
      <c r="G31" s="1"/>
      <c r="H31" s="143"/>
    </row>
    <row r="32" spans="1:8" x14ac:dyDescent="0.2">
      <c r="A32" s="142" t="s">
        <v>20</v>
      </c>
      <c r="B32" s="1"/>
      <c r="C32" s="292">
        <v>0.6</v>
      </c>
      <c r="D32" s="1"/>
      <c r="E32" s="1" t="s">
        <v>21</v>
      </c>
      <c r="F32" s="1"/>
      <c r="G32" s="1"/>
      <c r="H32" s="292">
        <v>0.7</v>
      </c>
    </row>
    <row r="33" spans="1:8" x14ac:dyDescent="0.2">
      <c r="A33" s="146"/>
      <c r="B33" s="147"/>
      <c r="C33" s="147"/>
      <c r="D33" s="147"/>
      <c r="E33" s="147"/>
      <c r="F33" s="147"/>
      <c r="G33" s="147"/>
      <c r="H33" s="148"/>
    </row>
    <row r="34" spans="1:8" x14ac:dyDescent="0.2">
      <c r="A34" s="129"/>
      <c r="B34" s="129"/>
      <c r="C34" s="129"/>
      <c r="D34" s="129"/>
      <c r="E34" s="129"/>
      <c r="F34" s="129"/>
      <c r="G34" s="129"/>
      <c r="H34" s="129"/>
    </row>
    <row r="35" spans="1:8" x14ac:dyDescent="0.2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 x14ac:dyDescent="0.2">
      <c r="A36" s="220"/>
      <c r="B36" s="221"/>
      <c r="C36" s="221"/>
      <c r="D36" s="221"/>
      <c r="E36" s="221"/>
      <c r="F36" s="221"/>
      <c r="G36" s="221"/>
      <c r="H36" s="222"/>
    </row>
    <row r="37" spans="1:8" x14ac:dyDescent="0.2">
      <c r="A37" s="237" t="s">
        <v>347</v>
      </c>
      <c r="B37" s="221"/>
      <c r="C37" s="221"/>
      <c r="D37" s="221"/>
      <c r="E37" s="221"/>
      <c r="F37" s="221"/>
      <c r="G37" s="221"/>
      <c r="H37" s="222"/>
    </row>
    <row r="38" spans="1:8" x14ac:dyDescent="0.2">
      <c r="A38" s="142"/>
      <c r="B38" s="1" t="s">
        <v>84</v>
      </c>
      <c r="C38" s="1"/>
      <c r="D38" s="1"/>
      <c r="E38" s="1"/>
      <c r="F38" s="1"/>
      <c r="G38" s="1"/>
      <c r="H38" s="143"/>
    </row>
    <row r="39" spans="1:8" x14ac:dyDescent="0.2">
      <c r="A39" s="151"/>
      <c r="B39" s="1"/>
      <c r="C39" s="1"/>
      <c r="D39" s="1"/>
      <c r="E39" s="1"/>
      <c r="F39" s="1"/>
      <c r="G39" s="1"/>
      <c r="H39" s="143"/>
    </row>
    <row r="40" spans="1:8" x14ac:dyDescent="0.2">
      <c r="A40" s="151"/>
      <c r="B40" s="1"/>
      <c r="C40" s="1"/>
      <c r="D40" s="1"/>
      <c r="E40" s="1"/>
      <c r="F40" s="1"/>
      <c r="G40" s="1"/>
      <c r="H40" s="143"/>
    </row>
    <row r="41" spans="1:8" x14ac:dyDescent="0.2">
      <c r="A41" s="144" t="s">
        <v>322</v>
      </c>
      <c r="B41" s="298" t="s">
        <v>381</v>
      </c>
      <c r="C41" s="1"/>
      <c r="D41" s="1"/>
      <c r="E41" s="1"/>
      <c r="F41" s="1"/>
      <c r="G41" s="1"/>
      <c r="H41" s="143"/>
    </row>
    <row r="42" spans="1:8" x14ac:dyDescent="0.2">
      <c r="A42" s="151"/>
      <c r="B42" s="1"/>
      <c r="C42" s="1"/>
      <c r="D42" s="1"/>
      <c r="E42" s="1"/>
      <c r="F42" s="1"/>
      <c r="G42" s="1"/>
      <c r="H42" s="143"/>
    </row>
    <row r="43" spans="1:8" x14ac:dyDescent="0.2">
      <c r="A43" s="144" t="s">
        <v>323</v>
      </c>
      <c r="B43" s="298" t="s">
        <v>384</v>
      </c>
      <c r="C43" s="1"/>
      <c r="D43" s="1"/>
      <c r="E43" s="1"/>
      <c r="F43" s="1"/>
      <c r="G43" s="1"/>
      <c r="H43" s="143"/>
    </row>
    <row r="44" spans="1:8" x14ac:dyDescent="0.2">
      <c r="A44" s="151"/>
      <c r="B44" s="1"/>
      <c r="C44" s="1"/>
      <c r="D44" s="1"/>
      <c r="E44" s="1"/>
      <c r="F44" s="1"/>
      <c r="G44" s="1"/>
      <c r="H44" s="143"/>
    </row>
    <row r="45" spans="1:8" x14ac:dyDescent="0.2">
      <c r="A45" s="144" t="s">
        <v>350</v>
      </c>
      <c r="B45" s="298" t="s">
        <v>382</v>
      </c>
      <c r="C45" s="1"/>
      <c r="D45" s="1"/>
      <c r="E45" s="1"/>
      <c r="F45" s="1"/>
      <c r="G45" s="1"/>
      <c r="H45" s="143"/>
    </row>
    <row r="46" spans="1:8" x14ac:dyDescent="0.2">
      <c r="A46" s="151"/>
      <c r="B46" s="247" t="s">
        <v>368</v>
      </c>
      <c r="C46" s="1"/>
      <c r="D46" s="1"/>
      <c r="E46" s="1"/>
      <c r="F46" s="1"/>
      <c r="G46" s="1"/>
      <c r="H46" s="143"/>
    </row>
    <row r="47" spans="1:8" x14ac:dyDescent="0.2">
      <c r="A47" s="144" t="s">
        <v>351</v>
      </c>
      <c r="B47" s="298" t="s">
        <v>383</v>
      </c>
      <c r="C47" s="1"/>
      <c r="D47" s="1"/>
      <c r="E47" s="1"/>
      <c r="F47" s="1"/>
      <c r="G47" s="1"/>
      <c r="H47" s="143"/>
    </row>
    <row r="48" spans="1:8" x14ac:dyDescent="0.2">
      <c r="A48" s="151"/>
      <c r="B48" s="247"/>
      <c r="C48" s="1"/>
      <c r="D48" s="1"/>
      <c r="E48" s="1"/>
      <c r="F48" s="1"/>
      <c r="G48" s="1"/>
      <c r="H48" s="143"/>
    </row>
    <row r="49" spans="1:8" x14ac:dyDescent="0.2">
      <c r="A49" s="151"/>
      <c r="B49" s="1"/>
      <c r="C49" s="1"/>
      <c r="D49" s="1"/>
      <c r="E49" s="1"/>
      <c r="F49" s="1"/>
      <c r="G49" s="1"/>
      <c r="H49" s="143"/>
    </row>
    <row r="50" spans="1:8" x14ac:dyDescent="0.2">
      <c r="A50" s="302" t="s">
        <v>341</v>
      </c>
      <c r="B50" s="303"/>
      <c r="C50" s="227"/>
      <c r="D50" s="1"/>
      <c r="E50" s="1" t="s">
        <v>331</v>
      </c>
      <c r="F50" s="1"/>
      <c r="G50" s="1"/>
      <c r="H50" s="244" t="s">
        <v>380</v>
      </c>
    </row>
    <row r="51" spans="1:8" x14ac:dyDescent="0.2">
      <c r="A51" s="151"/>
      <c r="B51" s="1"/>
      <c r="C51" s="1"/>
      <c r="D51" s="1"/>
      <c r="E51" s="1"/>
      <c r="F51" s="1" t="s">
        <v>332</v>
      </c>
      <c r="G51" s="1"/>
      <c r="H51" s="244"/>
    </row>
    <row r="52" spans="1:8" x14ac:dyDescent="0.2">
      <c r="A52" s="302" t="s">
        <v>333</v>
      </c>
      <c r="B52" s="303"/>
      <c r="C52" s="268" t="s">
        <v>358</v>
      </c>
      <c r="D52" s="1"/>
      <c r="E52" s="1" t="s">
        <v>334</v>
      </c>
      <c r="F52" s="1"/>
      <c r="G52" s="1"/>
      <c r="H52" s="143"/>
    </row>
    <row r="53" spans="1:8" x14ac:dyDescent="0.2">
      <c r="A53" s="302" t="s">
        <v>335</v>
      </c>
      <c r="B53" s="303"/>
      <c r="C53" s="1"/>
      <c r="D53" s="1"/>
      <c r="E53" s="1" t="s">
        <v>336</v>
      </c>
      <c r="F53" s="1"/>
      <c r="G53" s="1"/>
      <c r="H53" s="143"/>
    </row>
    <row r="54" spans="1:8" x14ac:dyDescent="0.2">
      <c r="A54" s="302" t="s">
        <v>337</v>
      </c>
      <c r="B54" s="303"/>
      <c r="C54" s="1"/>
      <c r="D54" s="1"/>
      <c r="E54" s="1"/>
      <c r="F54" s="1"/>
      <c r="G54" s="1"/>
      <c r="H54" s="143"/>
    </row>
    <row r="55" spans="1:8" x14ac:dyDescent="0.2">
      <c r="A55" s="302" t="s">
        <v>338</v>
      </c>
      <c r="B55" s="303"/>
      <c r="C55" s="1"/>
      <c r="D55" s="1"/>
      <c r="E55" s="1"/>
      <c r="F55" s="1"/>
      <c r="G55" s="1"/>
      <c r="H55" s="143"/>
    </row>
    <row r="56" spans="1:8" x14ac:dyDescent="0.2">
      <c r="A56" s="238"/>
      <c r="B56" s="147"/>
      <c r="C56" s="147"/>
      <c r="D56" s="147"/>
      <c r="E56" s="147"/>
      <c r="F56" s="147"/>
      <c r="G56" s="147"/>
      <c r="H56" s="148"/>
    </row>
    <row r="57" spans="1:8" x14ac:dyDescent="0.2">
      <c r="A57" s="149"/>
      <c r="B57" s="1"/>
      <c r="C57" s="1"/>
      <c r="D57" s="1"/>
      <c r="E57" s="1"/>
      <c r="F57" s="1"/>
      <c r="G57" s="1"/>
      <c r="H57" s="1"/>
    </row>
    <row r="58" spans="1:8" x14ac:dyDescent="0.2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 x14ac:dyDescent="0.2">
      <c r="A59" s="149"/>
      <c r="B59" s="1"/>
      <c r="C59" s="1"/>
      <c r="D59" s="1"/>
      <c r="E59" s="1"/>
      <c r="F59" s="1"/>
      <c r="G59" s="1"/>
      <c r="H59" s="1"/>
    </row>
    <row r="60" spans="1:8" x14ac:dyDescent="0.2">
      <c r="A60" s="149"/>
      <c r="B60" s="1"/>
      <c r="C60" s="1"/>
      <c r="D60" s="1"/>
      <c r="E60" s="1"/>
      <c r="F60" s="1"/>
      <c r="G60" s="1"/>
      <c r="H60" s="1"/>
    </row>
    <row r="61" spans="1:8" x14ac:dyDescent="0.2">
      <c r="A61" s="129"/>
      <c r="B61" s="129"/>
      <c r="C61" s="129"/>
      <c r="D61" s="129"/>
      <c r="E61" s="129"/>
      <c r="F61" s="129"/>
      <c r="G61" s="129"/>
      <c r="H61" s="129"/>
    </row>
    <row r="62" spans="1:8" x14ac:dyDescent="0.2">
      <c r="A62" s="136" t="s">
        <v>339</v>
      </c>
      <c r="B62" s="137"/>
      <c r="C62" s="137"/>
      <c r="D62" s="137"/>
      <c r="E62" s="137"/>
      <c r="F62" s="137"/>
      <c r="G62" s="137"/>
      <c r="H62" s="138"/>
    </row>
    <row r="63" spans="1:8" x14ac:dyDescent="0.2">
      <c r="A63" s="129"/>
      <c r="B63" s="129"/>
      <c r="C63" s="129"/>
      <c r="D63" s="129"/>
      <c r="E63" s="129"/>
      <c r="F63" s="129"/>
      <c r="G63" s="129"/>
      <c r="H63" s="129"/>
    </row>
    <row r="64" spans="1:8" x14ac:dyDescent="0.2">
      <c r="A64" s="136" t="s">
        <v>342</v>
      </c>
      <c r="B64" s="137"/>
      <c r="C64" s="137"/>
      <c r="D64" s="137"/>
      <c r="E64" s="137"/>
      <c r="F64" s="137"/>
      <c r="G64" s="137"/>
      <c r="H64" s="138"/>
    </row>
    <row r="65" spans="1:8" x14ac:dyDescent="0.2">
      <c r="A65" s="142"/>
      <c r="B65" s="1"/>
      <c r="C65" s="1"/>
      <c r="D65" s="1"/>
      <c r="E65" s="1"/>
      <c r="F65" s="1"/>
      <c r="G65" s="1"/>
      <c r="H65" s="143"/>
    </row>
    <row r="66" spans="1:8" x14ac:dyDescent="0.2">
      <c r="A66" s="142" t="s">
        <v>25</v>
      </c>
      <c r="B66" s="1"/>
      <c r="C66" s="1"/>
      <c r="D66" s="1"/>
      <c r="E66" s="1"/>
      <c r="F66" s="1"/>
      <c r="G66" s="1"/>
      <c r="H66" s="143"/>
    </row>
    <row r="67" spans="1:8" x14ac:dyDescent="0.2">
      <c r="A67" s="151" t="s">
        <v>26</v>
      </c>
      <c r="B67" s="259" t="s">
        <v>259</v>
      </c>
      <c r="C67" s="260"/>
      <c r="D67" s="260"/>
      <c r="E67" s="260"/>
      <c r="F67" s="260"/>
      <c r="G67" s="260"/>
      <c r="H67" s="261"/>
    </row>
    <row r="68" spans="1:8" ht="12" customHeight="1" x14ac:dyDescent="0.2">
      <c r="A68" s="142"/>
      <c r="B68" s="260"/>
      <c r="C68" s="260"/>
      <c r="D68" s="260"/>
      <c r="E68" s="260"/>
      <c r="F68" s="260"/>
      <c r="G68" s="260"/>
      <c r="H68" s="261"/>
    </row>
    <row r="69" spans="1:8" x14ac:dyDescent="0.2">
      <c r="A69" s="151" t="s">
        <v>27</v>
      </c>
      <c r="B69" s="262" t="s">
        <v>234</v>
      </c>
      <c r="C69" s="260"/>
      <c r="D69" s="260"/>
      <c r="E69" s="260"/>
      <c r="F69" s="260"/>
      <c r="G69" s="260"/>
      <c r="H69" s="261"/>
    </row>
    <row r="70" spans="1:8" ht="10.5" customHeight="1" x14ac:dyDescent="0.2">
      <c r="A70" s="151"/>
      <c r="B70" s="263"/>
      <c r="C70" s="260"/>
      <c r="D70" s="260"/>
      <c r="E70" s="260"/>
      <c r="F70" s="260"/>
      <c r="G70" s="260"/>
      <c r="H70" s="261"/>
    </row>
    <row r="71" spans="1:8" x14ac:dyDescent="0.2">
      <c r="A71" s="151" t="s">
        <v>28</v>
      </c>
      <c r="B71" s="259" t="s">
        <v>261</v>
      </c>
      <c r="C71" s="260"/>
      <c r="D71" s="260"/>
      <c r="E71" s="260"/>
      <c r="F71" s="260"/>
      <c r="G71" s="260"/>
      <c r="H71" s="261"/>
    </row>
    <row r="72" spans="1:8" ht="12" customHeight="1" x14ac:dyDescent="0.2">
      <c r="A72" s="151"/>
      <c r="B72" s="263"/>
      <c r="C72" s="260"/>
      <c r="D72" s="260"/>
      <c r="E72" s="260"/>
      <c r="F72" s="260"/>
      <c r="G72" s="260"/>
      <c r="H72" s="261"/>
    </row>
    <row r="73" spans="1:8" x14ac:dyDescent="0.2">
      <c r="A73" s="151" t="s">
        <v>29</v>
      </c>
      <c r="B73" s="262" t="s">
        <v>261</v>
      </c>
      <c r="C73" s="260"/>
      <c r="D73" s="260"/>
      <c r="E73" s="260"/>
      <c r="F73" s="260"/>
      <c r="G73" s="260"/>
      <c r="H73" s="261"/>
    </row>
    <row r="74" spans="1:8" ht="13.5" customHeight="1" x14ac:dyDescent="0.2">
      <c r="A74" s="151"/>
      <c r="B74" s="263"/>
      <c r="C74" s="260"/>
      <c r="D74" s="260"/>
      <c r="E74" s="260"/>
      <c r="F74" s="260"/>
      <c r="G74" s="260"/>
      <c r="H74" s="261"/>
    </row>
    <row r="75" spans="1:8" x14ac:dyDescent="0.2">
      <c r="A75" s="151" t="s">
        <v>30</v>
      </c>
      <c r="B75" s="262" t="s">
        <v>284</v>
      </c>
      <c r="C75" s="260"/>
      <c r="D75" s="260"/>
      <c r="E75" s="260"/>
      <c r="F75" s="260"/>
      <c r="G75" s="260"/>
      <c r="H75" s="261"/>
    </row>
    <row r="76" spans="1:8" ht="11.25" customHeight="1" x14ac:dyDescent="0.2">
      <c r="A76" s="151"/>
      <c r="B76" s="263"/>
      <c r="C76" s="260"/>
      <c r="D76" s="260"/>
      <c r="E76" s="260"/>
      <c r="F76" s="260"/>
      <c r="G76" s="260"/>
      <c r="H76" s="261"/>
    </row>
    <row r="77" spans="1:8" x14ac:dyDescent="0.2">
      <c r="A77" s="151" t="s">
        <v>31</v>
      </c>
      <c r="B77" s="262" t="s">
        <v>262</v>
      </c>
      <c r="C77" s="260"/>
      <c r="D77" s="260"/>
      <c r="E77" s="260"/>
      <c r="F77" s="260"/>
      <c r="G77" s="260"/>
      <c r="H77" s="261"/>
    </row>
    <row r="78" spans="1:8" ht="12" customHeight="1" x14ac:dyDescent="0.2">
      <c r="A78" s="151"/>
      <c r="B78" s="263"/>
      <c r="C78" s="260"/>
      <c r="D78" s="260"/>
      <c r="E78" s="260"/>
      <c r="F78" s="260"/>
      <c r="G78" s="260"/>
      <c r="H78" s="261"/>
    </row>
    <row r="79" spans="1:8" x14ac:dyDescent="0.2">
      <c r="A79" s="151" t="s">
        <v>32</v>
      </c>
      <c r="B79" s="264" t="s">
        <v>237</v>
      </c>
      <c r="C79" s="260"/>
      <c r="D79" s="260"/>
      <c r="E79" s="260"/>
      <c r="F79" s="260"/>
      <c r="G79" s="260"/>
      <c r="H79" s="261"/>
    </row>
    <row r="80" spans="1:8" ht="12.75" customHeight="1" x14ac:dyDescent="0.2">
      <c r="A80" s="142"/>
      <c r="B80" s="260"/>
      <c r="C80" s="260"/>
      <c r="D80" s="260"/>
      <c r="E80" s="260"/>
      <c r="F80" s="260"/>
      <c r="G80" s="260"/>
      <c r="H80" s="261"/>
    </row>
    <row r="81" spans="1:8" x14ac:dyDescent="0.2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 x14ac:dyDescent="0.2">
      <c r="A82" s="151" t="s">
        <v>34</v>
      </c>
      <c r="B82" s="265" t="s">
        <v>239</v>
      </c>
      <c r="C82" s="260"/>
      <c r="D82" s="260"/>
      <c r="E82" s="260"/>
      <c r="F82" s="260"/>
      <c r="G82" s="260"/>
      <c r="H82" s="261"/>
    </row>
    <row r="83" spans="1:8" ht="12.75" customHeight="1" x14ac:dyDescent="0.2">
      <c r="A83" s="151"/>
      <c r="B83" s="263"/>
      <c r="C83" s="260"/>
      <c r="D83" s="260"/>
      <c r="E83" s="260"/>
      <c r="F83" s="260"/>
      <c r="G83" s="260"/>
      <c r="H83" s="261"/>
    </row>
    <row r="84" spans="1:8" x14ac:dyDescent="0.2">
      <c r="A84" s="151" t="s">
        <v>35</v>
      </c>
      <c r="B84" s="265" t="s">
        <v>239</v>
      </c>
      <c r="C84" s="260"/>
      <c r="D84" s="260"/>
      <c r="E84" s="260"/>
      <c r="F84" s="260"/>
      <c r="G84" s="260"/>
      <c r="H84" s="261"/>
    </row>
    <row r="85" spans="1:8" ht="12.75" customHeight="1" x14ac:dyDescent="0.2">
      <c r="A85" s="151"/>
      <c r="B85" s="263"/>
      <c r="C85" s="260"/>
      <c r="D85" s="260"/>
      <c r="E85" s="260"/>
      <c r="F85" s="260"/>
      <c r="G85" s="260"/>
      <c r="H85" s="261"/>
    </row>
    <row r="86" spans="1:8" x14ac:dyDescent="0.2">
      <c r="A86" s="151" t="s">
        <v>36</v>
      </c>
      <c r="B86" s="116" t="s">
        <v>265</v>
      </c>
      <c r="C86" s="260"/>
      <c r="D86" s="260"/>
      <c r="E86" s="260"/>
      <c r="F86" s="260"/>
      <c r="G86" s="260"/>
      <c r="H86" s="261"/>
    </row>
    <row r="87" spans="1:8" ht="12" customHeight="1" x14ac:dyDescent="0.2">
      <c r="A87" s="151"/>
      <c r="B87" s="263"/>
      <c r="C87" s="260"/>
      <c r="D87" s="260"/>
      <c r="E87" s="260"/>
      <c r="F87" s="260"/>
      <c r="G87" s="260"/>
      <c r="H87" s="261"/>
    </row>
    <row r="88" spans="1:8" x14ac:dyDescent="0.2">
      <c r="A88" s="151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 x14ac:dyDescent="0.2">
      <c r="A89" s="151"/>
      <c r="B89" s="263"/>
      <c r="C89" s="260"/>
      <c r="D89" s="260"/>
      <c r="E89" s="260"/>
      <c r="F89" s="260"/>
      <c r="G89" s="260" t="s">
        <v>372</v>
      </c>
      <c r="H89" s="261"/>
    </row>
    <row r="90" spans="1:8" x14ac:dyDescent="0.2">
      <c r="A90" s="151" t="s">
        <v>38</v>
      </c>
      <c r="B90" s="114" t="s">
        <v>267</v>
      </c>
      <c r="C90" s="260"/>
      <c r="D90" s="260"/>
      <c r="E90" s="260"/>
      <c r="F90" s="260"/>
      <c r="G90" s="260"/>
      <c r="H90" s="261"/>
    </row>
    <row r="91" spans="1:8" x14ac:dyDescent="0.2">
      <c r="A91" s="151" t="s">
        <v>39</v>
      </c>
      <c r="B91" s="264" t="s">
        <v>354</v>
      </c>
      <c r="C91" s="260"/>
      <c r="D91" s="260"/>
      <c r="E91" s="260"/>
      <c r="F91" s="260"/>
      <c r="G91" s="260"/>
      <c r="H91" s="261"/>
    </row>
    <row r="92" spans="1:8" ht="12" customHeight="1" x14ac:dyDescent="0.2">
      <c r="A92" s="151"/>
      <c r="B92" s="263"/>
      <c r="C92" s="260"/>
      <c r="D92" s="260"/>
      <c r="E92" s="260"/>
      <c r="F92" s="260"/>
      <c r="G92" s="260"/>
      <c r="H92" s="261"/>
    </row>
    <row r="93" spans="1:8" x14ac:dyDescent="0.2">
      <c r="A93" s="151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 x14ac:dyDescent="0.2">
      <c r="A94" s="151"/>
      <c r="B94" s="263" t="s">
        <v>84</v>
      </c>
      <c r="C94" s="260"/>
      <c r="D94" s="260"/>
      <c r="E94" s="260" t="s">
        <v>371</v>
      </c>
      <c r="F94" s="260"/>
      <c r="G94" s="260"/>
      <c r="H94" s="261"/>
    </row>
    <row r="95" spans="1:8" x14ac:dyDescent="0.2">
      <c r="A95" s="151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 x14ac:dyDescent="0.2">
      <c r="A96" s="142"/>
      <c r="B96" s="260" t="s">
        <v>84</v>
      </c>
      <c r="C96" s="260"/>
      <c r="D96" s="260"/>
      <c r="E96" s="260"/>
      <c r="F96" s="260"/>
      <c r="G96" s="260"/>
      <c r="H96" s="261"/>
    </row>
    <row r="97" spans="1:8" ht="12" customHeight="1" x14ac:dyDescent="0.2">
      <c r="A97" s="151" t="s">
        <v>42</v>
      </c>
      <c r="B97" s="116" t="s">
        <v>244</v>
      </c>
      <c r="C97" s="260"/>
      <c r="D97" s="260"/>
      <c r="E97" s="260"/>
      <c r="F97" s="260"/>
      <c r="G97" s="260"/>
      <c r="H97" s="261"/>
    </row>
    <row r="98" spans="1:8" ht="11.25" customHeight="1" x14ac:dyDescent="0.2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 x14ac:dyDescent="0.2">
      <c r="A99" s="151" t="s">
        <v>43</v>
      </c>
      <c r="B99" s="262" t="s">
        <v>245</v>
      </c>
      <c r="C99" s="260"/>
      <c r="D99" s="260"/>
      <c r="E99" s="260"/>
      <c r="F99" s="260"/>
      <c r="G99" s="260"/>
      <c r="H99" s="261"/>
    </row>
    <row r="100" spans="1:8" ht="12" customHeight="1" x14ac:dyDescent="0.2">
      <c r="A100" s="151"/>
      <c r="B100" s="260"/>
      <c r="C100" s="260"/>
      <c r="D100" s="260"/>
      <c r="E100" s="260"/>
      <c r="F100" s="260"/>
      <c r="G100" s="260"/>
      <c r="H100" s="261"/>
    </row>
    <row r="101" spans="1:8" x14ac:dyDescent="0.2">
      <c r="A101" s="151" t="s">
        <v>44</v>
      </c>
      <c r="B101" s="262" t="s">
        <v>352</v>
      </c>
      <c r="C101" s="260"/>
      <c r="D101" s="260"/>
      <c r="E101" s="260"/>
      <c r="F101" s="260"/>
      <c r="G101" s="260"/>
      <c r="H101" s="261"/>
    </row>
    <row r="102" spans="1:8" x14ac:dyDescent="0.2">
      <c r="A102" s="151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 x14ac:dyDescent="0.2">
      <c r="A103" s="151"/>
      <c r="B103" s="260"/>
      <c r="C103" s="260"/>
      <c r="D103" s="260"/>
      <c r="E103" s="260"/>
      <c r="F103" s="260"/>
      <c r="G103" s="260"/>
      <c r="H103" s="261"/>
    </row>
    <row r="104" spans="1:8" x14ac:dyDescent="0.2">
      <c r="A104" s="151" t="s">
        <v>46</v>
      </c>
      <c r="B104" s="262" t="s">
        <v>353</v>
      </c>
      <c r="C104" s="260"/>
      <c r="D104" s="260"/>
      <c r="E104" s="260"/>
      <c r="F104" s="260"/>
      <c r="G104" s="260"/>
      <c r="H104" s="261"/>
    </row>
    <row r="105" spans="1:8" ht="14.25" customHeight="1" x14ac:dyDescent="0.2">
      <c r="A105" s="151"/>
      <c r="B105" s="260"/>
      <c r="C105" s="260"/>
      <c r="D105" s="260"/>
      <c r="E105" s="260"/>
      <c r="F105" s="260"/>
      <c r="G105" s="260"/>
      <c r="H105" s="261"/>
    </row>
    <row r="106" spans="1:8" x14ac:dyDescent="0.2">
      <c r="A106" s="151" t="s">
        <v>47</v>
      </c>
      <c r="B106" s="262" t="s">
        <v>355</v>
      </c>
      <c r="C106" s="260"/>
      <c r="D106" s="260"/>
      <c r="E106" s="260"/>
      <c r="F106" s="260"/>
      <c r="G106" s="260"/>
      <c r="H106" s="261"/>
    </row>
    <row r="107" spans="1:8" ht="12.75" customHeight="1" x14ac:dyDescent="0.2">
      <c r="A107" s="151"/>
      <c r="B107" s="260"/>
      <c r="C107" s="260"/>
      <c r="D107" s="260"/>
      <c r="E107" s="260"/>
      <c r="F107" s="260"/>
      <c r="G107" s="260"/>
      <c r="H107" s="261"/>
    </row>
    <row r="108" spans="1:8" x14ac:dyDescent="0.2">
      <c r="A108" s="151" t="s">
        <v>48</v>
      </c>
      <c r="B108" s="262" t="s">
        <v>356</v>
      </c>
      <c r="C108" s="260"/>
      <c r="D108" s="260"/>
      <c r="E108" s="260"/>
      <c r="F108" s="260"/>
      <c r="G108" s="260"/>
      <c r="H108" s="261"/>
    </row>
    <row r="109" spans="1:8" ht="12.75" customHeight="1" x14ac:dyDescent="0.2">
      <c r="A109" s="151"/>
      <c r="B109" s="260"/>
      <c r="C109" s="260"/>
      <c r="D109" s="260"/>
      <c r="E109" s="260"/>
      <c r="F109" s="260"/>
      <c r="G109" s="260"/>
      <c r="H109" s="261"/>
    </row>
    <row r="110" spans="1:8" x14ac:dyDescent="0.2">
      <c r="A110" s="151" t="s">
        <v>49</v>
      </c>
      <c r="B110" s="262" t="s">
        <v>357</v>
      </c>
      <c r="C110" s="260"/>
      <c r="D110" s="260"/>
      <c r="E110" s="260"/>
      <c r="F110" s="260"/>
      <c r="G110" s="260"/>
      <c r="H110" s="261"/>
    </row>
    <row r="111" spans="1:8" ht="12.75" customHeight="1" x14ac:dyDescent="0.2">
      <c r="A111" s="151"/>
      <c r="B111" s="260"/>
      <c r="C111" s="260"/>
      <c r="D111" s="260"/>
      <c r="E111" s="260"/>
      <c r="F111" s="260"/>
      <c r="G111" s="260"/>
      <c r="H111" s="261"/>
    </row>
    <row r="112" spans="1:8" x14ac:dyDescent="0.2">
      <c r="A112" s="151" t="s">
        <v>50</v>
      </c>
      <c r="B112" s="262" t="s">
        <v>251</v>
      </c>
      <c r="C112" s="260"/>
      <c r="D112" s="260"/>
      <c r="E112" s="260"/>
      <c r="F112" s="260"/>
      <c r="G112" s="260"/>
      <c r="H112" s="261"/>
    </row>
    <row r="113" spans="1:8" x14ac:dyDescent="0.2">
      <c r="A113" s="151"/>
      <c r="B113" s="260"/>
      <c r="C113" s="260"/>
      <c r="D113" s="260"/>
      <c r="E113" s="260"/>
      <c r="F113" s="260"/>
      <c r="G113" s="260"/>
      <c r="H113" s="261"/>
    </row>
    <row r="114" spans="1:8" x14ac:dyDescent="0.2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 x14ac:dyDescent="0.2">
      <c r="A115" s="129"/>
      <c r="B115" s="129"/>
      <c r="C115" s="129"/>
      <c r="D115" s="129"/>
      <c r="E115" s="129"/>
      <c r="F115" s="129"/>
      <c r="G115" s="129"/>
      <c r="H115" s="129"/>
    </row>
    <row r="116" spans="1:8" x14ac:dyDescent="0.2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 x14ac:dyDescent="0.2">
      <c r="A117" s="129"/>
      <c r="B117" s="129"/>
      <c r="C117" s="129"/>
      <c r="D117" s="129"/>
      <c r="E117" s="129"/>
      <c r="F117" s="129"/>
      <c r="G117" s="129"/>
      <c r="H117" s="129"/>
    </row>
    <row r="119" spans="1:8" x14ac:dyDescent="0.2">
      <c r="A119" s="136" t="s">
        <v>339</v>
      </c>
      <c r="B119" s="137"/>
      <c r="C119" s="137"/>
      <c r="D119" s="137"/>
      <c r="E119" s="137"/>
      <c r="F119" s="137"/>
      <c r="G119" s="137"/>
      <c r="H119" s="138"/>
    </row>
    <row r="120" spans="1:8" x14ac:dyDescent="0.2">
      <c r="A120" s="129"/>
      <c r="B120" s="129"/>
      <c r="C120" s="129"/>
      <c r="D120" s="129"/>
      <c r="E120" s="129"/>
      <c r="F120" s="129"/>
      <c r="G120" s="129"/>
      <c r="H120" s="129"/>
    </row>
    <row r="121" spans="1:8" x14ac:dyDescent="0.2">
      <c r="A121" s="270" t="s">
        <v>343</v>
      </c>
      <c r="B121" s="140"/>
      <c r="C121" s="140"/>
      <c r="D121" s="140"/>
      <c r="E121" s="140"/>
      <c r="F121" s="140"/>
      <c r="G121" s="140"/>
      <c r="H121" s="271"/>
    </row>
    <row r="122" spans="1:8" x14ac:dyDescent="0.2">
      <c r="A122" s="142"/>
      <c r="B122" s="1"/>
      <c r="C122" s="1"/>
      <c r="D122" s="1"/>
      <c r="E122" s="1"/>
      <c r="F122" s="1"/>
      <c r="G122" s="1"/>
      <c r="H122" s="143"/>
    </row>
    <row r="123" spans="1:8" x14ac:dyDescent="0.2">
      <c r="A123" s="150" t="s">
        <v>52</v>
      </c>
      <c r="B123" s="1"/>
      <c r="C123" s="1"/>
      <c r="D123" s="1"/>
      <c r="E123" s="1"/>
      <c r="F123" s="1"/>
      <c r="G123" s="1"/>
      <c r="H123" s="143"/>
    </row>
    <row r="124" spans="1:8" x14ac:dyDescent="0.2">
      <c r="A124" s="142"/>
      <c r="B124" s="1"/>
      <c r="C124" s="1"/>
      <c r="D124" s="1"/>
      <c r="E124" s="1"/>
      <c r="F124" s="1"/>
      <c r="G124" s="1"/>
      <c r="H124" s="143"/>
    </row>
    <row r="125" spans="1:8" x14ac:dyDescent="0.2">
      <c r="A125" s="142" t="s">
        <v>53</v>
      </c>
      <c r="B125" s="246" t="s">
        <v>369</v>
      </c>
      <c r="C125" s="149" t="s">
        <v>54</v>
      </c>
      <c r="D125" s="227" t="s">
        <v>370</v>
      </c>
      <c r="E125" s="1"/>
      <c r="F125" s="1"/>
      <c r="G125" s="1"/>
      <c r="H125" s="143"/>
    </row>
    <row r="126" spans="1:8" x14ac:dyDescent="0.2">
      <c r="A126" s="142"/>
      <c r="B126" s="1"/>
      <c r="C126" s="153"/>
      <c r="D126" s="1"/>
      <c r="E126" s="1"/>
      <c r="F126" s="1"/>
      <c r="G126" s="1"/>
      <c r="H126" s="143"/>
    </row>
    <row r="127" spans="1:8" x14ac:dyDescent="0.2">
      <c r="A127" s="142" t="s">
        <v>55</v>
      </c>
      <c r="B127" s="1"/>
      <c r="C127" s="141" t="str">
        <f>H50</f>
        <v>11,018.00 M2</v>
      </c>
      <c r="D127" s="1"/>
      <c r="E127" s="1"/>
      <c r="F127" s="1"/>
      <c r="G127" s="1"/>
      <c r="H127" s="143"/>
    </row>
    <row r="128" spans="1:8" x14ac:dyDescent="0.2">
      <c r="A128" s="142"/>
      <c r="B128" s="1"/>
      <c r="C128" s="1" t="s">
        <v>84</v>
      </c>
      <c r="D128" s="1"/>
      <c r="E128" s="1"/>
      <c r="F128" s="1"/>
      <c r="G128" s="1"/>
      <c r="H128" s="143"/>
    </row>
    <row r="129" spans="1:8" x14ac:dyDescent="0.2">
      <c r="A129" s="142"/>
      <c r="B129" s="1"/>
      <c r="C129" s="1"/>
      <c r="D129" s="1"/>
      <c r="E129" s="1"/>
      <c r="F129" s="1"/>
      <c r="G129" s="1"/>
      <c r="H129" s="143"/>
    </row>
    <row r="130" spans="1:8" x14ac:dyDescent="0.2">
      <c r="A130" s="142"/>
      <c r="B130" s="1"/>
      <c r="C130" s="1"/>
      <c r="D130" s="1"/>
      <c r="E130" s="1"/>
      <c r="F130" s="1"/>
      <c r="G130" s="1"/>
      <c r="H130" s="143"/>
    </row>
    <row r="131" spans="1:8" x14ac:dyDescent="0.2">
      <c r="A131" s="142"/>
      <c r="B131" s="1"/>
      <c r="C131" s="1"/>
      <c r="D131" s="1"/>
      <c r="E131" s="1"/>
      <c r="F131" s="1"/>
      <c r="G131" s="1"/>
      <c r="H131" s="143"/>
    </row>
    <row r="132" spans="1:8" x14ac:dyDescent="0.2">
      <c r="A132" s="142"/>
      <c r="B132" s="1"/>
      <c r="C132" s="1"/>
      <c r="D132" s="1"/>
      <c r="E132" s="1"/>
      <c r="F132" s="1"/>
      <c r="G132" s="1"/>
      <c r="H132" s="143"/>
    </row>
    <row r="133" spans="1:8" x14ac:dyDescent="0.2">
      <c r="A133" s="142"/>
      <c r="B133" s="1"/>
      <c r="C133" s="1"/>
      <c r="D133" s="1"/>
      <c r="E133" s="1"/>
      <c r="F133" s="1"/>
      <c r="G133" s="1"/>
      <c r="H133" s="143"/>
    </row>
    <row r="134" spans="1:8" x14ac:dyDescent="0.2">
      <c r="A134" s="142"/>
      <c r="B134" s="1"/>
      <c r="C134" s="1" t="s">
        <v>84</v>
      </c>
      <c r="D134" s="1"/>
      <c r="E134" s="247"/>
      <c r="F134" s="1"/>
      <c r="G134" s="1"/>
      <c r="H134" s="143"/>
    </row>
    <row r="135" spans="1:8" x14ac:dyDescent="0.2">
      <c r="A135" s="142"/>
      <c r="B135" s="1"/>
      <c r="C135" s="1"/>
      <c r="D135" s="1"/>
      <c r="E135" s="1"/>
      <c r="F135" s="1"/>
      <c r="G135" s="1"/>
      <c r="H135" s="143"/>
    </row>
    <row r="136" spans="1:8" x14ac:dyDescent="0.2">
      <c r="A136" s="142"/>
      <c r="B136" s="1"/>
      <c r="C136" s="245"/>
      <c r="D136" s="1"/>
      <c r="E136" s="1"/>
      <c r="F136" s="1"/>
      <c r="G136" s="1"/>
      <c r="H136" s="143"/>
    </row>
    <row r="137" spans="1:8" x14ac:dyDescent="0.2">
      <c r="A137" s="142"/>
      <c r="B137" s="1"/>
      <c r="C137" s="227"/>
      <c r="D137" s="1"/>
      <c r="E137" s="1" t="s">
        <v>84</v>
      </c>
      <c r="F137" s="1"/>
      <c r="G137" s="1"/>
      <c r="H137" s="143"/>
    </row>
    <row r="138" spans="1:8" x14ac:dyDescent="0.2">
      <c r="A138" s="142"/>
      <c r="B138" s="1"/>
      <c r="C138" s="1"/>
      <c r="D138" s="217"/>
      <c r="E138" s="1" t="s">
        <v>84</v>
      </c>
      <c r="F138" s="1"/>
      <c r="G138" s="293"/>
      <c r="H138" s="143"/>
    </row>
    <row r="139" spans="1:8" x14ac:dyDescent="0.2">
      <c r="A139" s="142"/>
      <c r="B139" s="1"/>
      <c r="C139" s="1"/>
      <c r="D139" s="227"/>
      <c r="E139" s="1"/>
      <c r="F139" s="1"/>
      <c r="G139" s="1"/>
      <c r="H139" s="143"/>
    </row>
    <row r="140" spans="1:8" x14ac:dyDescent="0.2">
      <c r="A140" s="142"/>
      <c r="B140" s="227"/>
      <c r="C140" s="248"/>
      <c r="D140" s="1"/>
      <c r="E140" s="145"/>
      <c r="F140" s="1"/>
      <c r="G140" s="1"/>
      <c r="H140" s="143"/>
    </row>
    <row r="141" spans="1:8" x14ac:dyDescent="0.2">
      <c r="A141" s="142" t="s">
        <v>84</v>
      </c>
      <c r="B141" s="1"/>
      <c r="C141" s="1"/>
      <c r="D141" s="1"/>
      <c r="E141" s="1"/>
      <c r="F141" s="1"/>
      <c r="G141" s="249"/>
      <c r="H141" s="143"/>
    </row>
    <row r="142" spans="1:8" x14ac:dyDescent="0.2">
      <c r="A142" s="142"/>
      <c r="B142" s="1"/>
      <c r="C142" s="1"/>
      <c r="D142" s="241"/>
      <c r="E142" s="1"/>
      <c r="F142" s="1"/>
      <c r="G142" s="1"/>
      <c r="H142" s="143"/>
    </row>
    <row r="143" spans="1:8" x14ac:dyDescent="0.2">
      <c r="A143" s="142"/>
      <c r="B143" s="1"/>
      <c r="C143" s="245"/>
      <c r="D143" s="1"/>
      <c r="E143" s="1"/>
      <c r="F143" s="1" t="s">
        <v>84</v>
      </c>
      <c r="H143" s="143"/>
    </row>
    <row r="144" spans="1:8" ht="15" x14ac:dyDescent="0.25">
      <c r="A144" s="142"/>
      <c r="B144" s="1"/>
      <c r="C144" s="239"/>
      <c r="D144" s="1"/>
      <c r="E144" s="1"/>
      <c r="F144" s="1" t="s">
        <v>84</v>
      </c>
      <c r="G144" s="1"/>
      <c r="H144" s="143"/>
    </row>
    <row r="145" spans="1:8" x14ac:dyDescent="0.2">
      <c r="A145" s="142"/>
      <c r="B145" s="1"/>
      <c r="C145" s="1" t="s">
        <v>84</v>
      </c>
      <c r="D145" s="1"/>
      <c r="E145" s="1"/>
      <c r="F145" s="1"/>
      <c r="G145" s="1"/>
      <c r="H145" s="143"/>
    </row>
    <row r="146" spans="1:8" x14ac:dyDescent="0.2">
      <c r="A146" s="142"/>
      <c r="B146" s="1"/>
      <c r="C146" s="1" t="s">
        <v>84</v>
      </c>
      <c r="D146" s="1"/>
      <c r="E146" s="1"/>
      <c r="F146" s="1"/>
      <c r="G146" s="1"/>
      <c r="H146" s="143"/>
    </row>
    <row r="147" spans="1:8" x14ac:dyDescent="0.2">
      <c r="A147" s="142"/>
      <c r="B147" s="1"/>
      <c r="C147" s="1" t="s">
        <v>84</v>
      </c>
      <c r="D147" s="1"/>
      <c r="E147" s="1"/>
      <c r="F147" s="1"/>
      <c r="G147" s="1"/>
      <c r="H147" s="143"/>
    </row>
    <row r="148" spans="1:8" x14ac:dyDescent="0.2">
      <c r="A148" s="142"/>
      <c r="B148" s="1"/>
      <c r="C148" s="1" t="s">
        <v>84</v>
      </c>
      <c r="D148" s="241"/>
      <c r="E148" s="1"/>
      <c r="F148" s="1"/>
      <c r="G148" s="1"/>
      <c r="H148" s="143"/>
    </row>
    <row r="149" spans="1:8" x14ac:dyDescent="0.2">
      <c r="A149" s="142"/>
      <c r="B149" s="1"/>
      <c r="C149" s="1"/>
      <c r="D149" s="1"/>
      <c r="E149" s="1"/>
      <c r="F149" s="1"/>
      <c r="G149" s="1"/>
      <c r="H149" s="143"/>
    </row>
    <row r="150" spans="1:8" x14ac:dyDescent="0.2">
      <c r="A150" s="142"/>
      <c r="B150" s="1"/>
      <c r="C150" s="1" t="s">
        <v>84</v>
      </c>
      <c r="D150" s="1"/>
      <c r="E150" s="1"/>
      <c r="F150" s="1"/>
      <c r="G150" s="1"/>
      <c r="H150" s="143"/>
    </row>
    <row r="151" spans="1:8" x14ac:dyDescent="0.2">
      <c r="A151" s="142"/>
      <c r="B151" s="1"/>
      <c r="C151" s="1"/>
      <c r="D151" s="1"/>
      <c r="E151" s="1"/>
      <c r="F151" s="1"/>
      <c r="G151" s="1"/>
      <c r="H151" s="143"/>
    </row>
    <row r="152" spans="1:8" x14ac:dyDescent="0.2">
      <c r="A152" s="142"/>
      <c r="B152" s="1"/>
      <c r="C152" s="1"/>
      <c r="D152" s="1"/>
      <c r="E152" s="1"/>
      <c r="F152" s="1"/>
      <c r="G152" s="1"/>
      <c r="H152" s="143"/>
    </row>
    <row r="153" spans="1:8" x14ac:dyDescent="0.2">
      <c r="A153" s="142"/>
      <c r="B153" s="1"/>
      <c r="C153" s="1"/>
      <c r="D153" s="1"/>
      <c r="E153" s="1"/>
      <c r="F153" s="1"/>
      <c r="G153" s="1"/>
      <c r="H153" s="143"/>
    </row>
    <row r="154" spans="1:8" x14ac:dyDescent="0.2">
      <c r="A154" s="142"/>
      <c r="B154" s="1"/>
      <c r="C154" s="1"/>
      <c r="D154" s="1"/>
      <c r="E154" s="1"/>
      <c r="F154" s="1"/>
      <c r="G154" s="1"/>
      <c r="H154" s="143"/>
    </row>
    <row r="155" spans="1:8" x14ac:dyDescent="0.2">
      <c r="A155" s="142"/>
      <c r="B155" s="1"/>
      <c r="C155" s="1"/>
      <c r="D155" s="1"/>
      <c r="E155" s="1"/>
      <c r="F155" s="1"/>
      <c r="G155" s="1"/>
      <c r="H155" s="143"/>
    </row>
    <row r="156" spans="1:8" x14ac:dyDescent="0.2">
      <c r="A156" s="142"/>
      <c r="B156" s="1"/>
      <c r="C156" s="1"/>
      <c r="D156" s="1"/>
      <c r="E156" s="1"/>
      <c r="F156" s="1"/>
      <c r="G156" s="1"/>
      <c r="H156" s="143"/>
    </row>
    <row r="157" spans="1:8" x14ac:dyDescent="0.2">
      <c r="A157" s="142"/>
      <c r="B157" s="1"/>
      <c r="C157" s="1"/>
      <c r="D157" s="1"/>
      <c r="E157" s="1"/>
      <c r="F157" s="1"/>
      <c r="G157" s="1"/>
      <c r="H157" s="143"/>
    </row>
    <row r="158" spans="1:8" x14ac:dyDescent="0.2">
      <c r="A158" s="270" t="s">
        <v>324</v>
      </c>
      <c r="B158" s="140"/>
      <c r="C158" s="140"/>
      <c r="D158" s="140"/>
      <c r="E158" s="140"/>
      <c r="F158" s="140"/>
      <c r="G158" s="140"/>
      <c r="H158" s="271"/>
    </row>
    <row r="159" spans="1:8" x14ac:dyDescent="0.2">
      <c r="A159" s="226" t="s">
        <v>325</v>
      </c>
      <c r="B159" s="225"/>
      <c r="C159" s="226" t="s">
        <v>326</v>
      </c>
      <c r="D159" s="225"/>
      <c r="E159" s="226" t="s">
        <v>327</v>
      </c>
      <c r="F159" s="225"/>
      <c r="G159" s="141" t="s">
        <v>328</v>
      </c>
      <c r="H159" s="225"/>
    </row>
    <row r="160" spans="1:8" x14ac:dyDescent="0.2">
      <c r="A160" s="256">
        <v>11</v>
      </c>
      <c r="C160" s="257" t="s">
        <v>374</v>
      </c>
      <c r="E160" s="257" t="s">
        <v>359</v>
      </c>
      <c r="G160" s="295" t="s">
        <v>378</v>
      </c>
    </row>
    <row r="161" spans="1:8" x14ac:dyDescent="0.2">
      <c r="A161" s="226"/>
      <c r="B161" s="225"/>
      <c r="C161" s="139"/>
      <c r="D161" s="225"/>
      <c r="E161" s="139"/>
      <c r="F161" s="225"/>
      <c r="G161" s="154"/>
      <c r="H161" s="225"/>
    </row>
    <row r="162" spans="1:8" x14ac:dyDescent="0.2">
      <c r="A162" s="146"/>
      <c r="B162" s="148"/>
      <c r="C162" s="146"/>
      <c r="D162" s="148"/>
      <c r="E162" s="146"/>
      <c r="F162" s="148"/>
      <c r="G162" s="147"/>
      <c r="H162" s="148"/>
    </row>
    <row r="163" spans="1:8" x14ac:dyDescent="0.2">
      <c r="A163" s="129"/>
      <c r="B163" s="129"/>
      <c r="C163" s="129"/>
      <c r="D163" s="129"/>
      <c r="E163" s="129"/>
      <c r="F163" s="129"/>
      <c r="G163" s="129"/>
      <c r="H163" s="129"/>
    </row>
    <row r="164" spans="1:8" x14ac:dyDescent="0.2">
      <c r="A164" s="270" t="s">
        <v>344</v>
      </c>
      <c r="B164" s="140"/>
      <c r="C164" s="140"/>
      <c r="D164" s="140"/>
      <c r="E164" s="140"/>
      <c r="F164" s="140"/>
      <c r="G164" s="140"/>
      <c r="H164" s="271"/>
    </row>
    <row r="165" spans="1:8" x14ac:dyDescent="0.2">
      <c r="A165" s="142" t="s">
        <v>330</v>
      </c>
      <c r="B165" s="1" t="s">
        <v>375</v>
      </c>
      <c r="C165" s="1"/>
      <c r="D165" s="1"/>
      <c r="E165" s="1"/>
      <c r="F165" s="1"/>
      <c r="G165" s="1"/>
      <c r="H165" s="143"/>
    </row>
    <row r="166" spans="1:8" x14ac:dyDescent="0.2">
      <c r="A166" s="142"/>
      <c r="B166" s="1"/>
      <c r="C166" s="1"/>
      <c r="D166" s="1"/>
      <c r="E166" s="1"/>
      <c r="F166" s="1"/>
      <c r="G166" s="1"/>
      <c r="H166" s="143"/>
    </row>
    <row r="167" spans="1:8" x14ac:dyDescent="0.2">
      <c r="A167" s="142"/>
      <c r="B167" s="1"/>
      <c r="C167" s="1"/>
      <c r="D167" s="1"/>
      <c r="E167" s="1"/>
      <c r="F167" s="1"/>
      <c r="G167" s="1"/>
      <c r="H167" s="143"/>
    </row>
    <row r="168" spans="1:8" x14ac:dyDescent="0.2">
      <c r="A168" s="142"/>
      <c r="B168" s="1"/>
      <c r="C168" s="1"/>
      <c r="D168" s="1"/>
      <c r="E168" s="1"/>
      <c r="F168" s="1"/>
      <c r="G168" s="1"/>
      <c r="H168" s="143"/>
    </row>
    <row r="169" spans="1:8" x14ac:dyDescent="0.2">
      <c r="A169" s="142"/>
      <c r="B169" s="1"/>
      <c r="C169" s="1"/>
      <c r="D169" s="1"/>
      <c r="E169" s="1"/>
      <c r="F169" s="1"/>
      <c r="G169" s="1"/>
      <c r="H169" s="143"/>
    </row>
    <row r="170" spans="1:8" x14ac:dyDescent="0.2">
      <c r="A170" s="146" t="s">
        <v>345</v>
      </c>
      <c r="B170" s="147"/>
      <c r="C170" s="250"/>
      <c r="D170" s="147"/>
      <c r="E170" s="147"/>
      <c r="F170" s="147"/>
      <c r="G170" s="147"/>
      <c r="H170" s="148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 x14ac:dyDescent="0.2">
      <c r="A174" s="129"/>
      <c r="B174" s="129"/>
      <c r="C174" s="129"/>
      <c r="D174" s="129"/>
      <c r="E174" s="129"/>
      <c r="F174" s="129"/>
      <c r="G174" s="129"/>
      <c r="H174" s="129"/>
    </row>
    <row r="176" spans="1:8" x14ac:dyDescent="0.2">
      <c r="A176" s="136" t="s">
        <v>386</v>
      </c>
      <c r="B176" s="137"/>
      <c r="C176" s="137"/>
      <c r="D176" s="137"/>
      <c r="E176" s="137"/>
      <c r="F176" s="137"/>
      <c r="G176" s="137"/>
      <c r="H176" s="138"/>
    </row>
    <row r="177" spans="1:8" ht="13.5" thickBot="1" x14ac:dyDescent="0.25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 x14ac:dyDescent="0.25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 x14ac:dyDescent="0.2">
      <c r="A179" s="156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 x14ac:dyDescent="0.25">
      <c r="A180" s="157"/>
      <c r="B180" s="158" t="s">
        <v>58</v>
      </c>
      <c r="C180" s="158"/>
      <c r="D180" s="158"/>
      <c r="E180" s="158"/>
      <c r="F180" s="158"/>
      <c r="G180" s="158"/>
      <c r="H180" s="159"/>
    </row>
    <row r="181" spans="1:8" ht="14.25" thickTop="1" thickBot="1" x14ac:dyDescent="0.25">
      <c r="A181" s="160" t="s">
        <v>373</v>
      </c>
      <c r="B181" s="161" t="s">
        <v>59</v>
      </c>
      <c r="C181" s="161" t="s">
        <v>60</v>
      </c>
      <c r="D181" s="161" t="s">
        <v>61</v>
      </c>
      <c r="E181" s="282" t="s">
        <v>62</v>
      </c>
      <c r="F181" s="283"/>
      <c r="G181" s="162" t="s">
        <v>63</v>
      </c>
      <c r="H181" s="159" t="s">
        <v>64</v>
      </c>
    </row>
    <row r="182" spans="1:8" ht="13.5" thickTop="1" x14ac:dyDescent="0.2">
      <c r="A182" s="163"/>
      <c r="B182" s="251">
        <v>5256</v>
      </c>
      <c r="C182" s="230">
        <v>600</v>
      </c>
      <c r="D182" s="165">
        <v>0</v>
      </c>
      <c r="E182" s="272" t="s">
        <v>360</v>
      </c>
      <c r="F182" s="273"/>
      <c r="G182" s="231">
        <v>600</v>
      </c>
      <c r="H182" s="232">
        <f>G182*B182</f>
        <v>3153600</v>
      </c>
    </row>
    <row r="183" spans="1:8" x14ac:dyDescent="0.2">
      <c r="A183" s="163"/>
      <c r="B183" s="164">
        <v>5762</v>
      </c>
      <c r="C183" s="287">
        <v>600</v>
      </c>
      <c r="D183" s="165">
        <v>0.5</v>
      </c>
      <c r="E183" s="296" t="s">
        <v>379</v>
      </c>
      <c r="F183" s="275"/>
      <c r="G183" s="166">
        <v>300</v>
      </c>
      <c r="H183" s="297">
        <f>B183*G183</f>
        <v>1728600</v>
      </c>
    </row>
    <row r="184" spans="1:8" x14ac:dyDescent="0.2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 x14ac:dyDescent="0.2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 x14ac:dyDescent="0.25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 x14ac:dyDescent="0.2">
      <c r="A187" s="173" t="s">
        <v>65</v>
      </c>
      <c r="B187" s="174">
        <f>SUM(B182:B186)</f>
        <v>11018</v>
      </c>
      <c r="C187" s="1"/>
      <c r="D187" s="1"/>
      <c r="E187" s="149"/>
      <c r="F187" s="129"/>
      <c r="G187" s="149" t="s">
        <v>346</v>
      </c>
      <c r="H187" s="233">
        <f>H182+H183+H184</f>
        <v>4882200</v>
      </c>
    </row>
    <row r="188" spans="1:8" ht="12.75" hidden="1" customHeight="1" x14ac:dyDescent="0.2">
      <c r="A188" s="176"/>
      <c r="B188" s="1"/>
      <c r="C188" s="1"/>
      <c r="D188" s="1"/>
      <c r="E188" s="129"/>
      <c r="F188" s="149" t="s">
        <v>66</v>
      </c>
      <c r="G188" s="177">
        <v>1</v>
      </c>
      <c r="H188" s="233">
        <f>G188*Val_terreno</f>
        <v>4882200</v>
      </c>
    </row>
    <row r="189" spans="1:8" x14ac:dyDescent="0.2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4882200</v>
      </c>
    </row>
    <row r="190" spans="1:8" x14ac:dyDescent="0.2">
      <c r="A190" s="176"/>
      <c r="B190" s="1"/>
      <c r="C190" s="1"/>
      <c r="D190" s="1"/>
      <c r="E190" s="129"/>
      <c r="F190" s="1"/>
      <c r="G190" s="1"/>
      <c r="H190" s="179"/>
    </row>
    <row r="191" spans="1:8" ht="13.5" thickBot="1" x14ac:dyDescent="0.25">
      <c r="A191" s="180" t="s">
        <v>67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 x14ac:dyDescent="0.25">
      <c r="A192" s="181" t="s">
        <v>68</v>
      </c>
      <c r="B192" s="182" t="s">
        <v>59</v>
      </c>
      <c r="C192" s="182" t="s">
        <v>69</v>
      </c>
      <c r="D192" s="182" t="s">
        <v>70</v>
      </c>
      <c r="E192" s="284" t="s">
        <v>71</v>
      </c>
      <c r="F192" s="285"/>
      <c r="G192" s="290" t="s">
        <v>63</v>
      </c>
      <c r="H192" s="183" t="s">
        <v>64</v>
      </c>
    </row>
    <row r="193" spans="1:8" ht="13.5" thickTop="1" x14ac:dyDescent="0.2">
      <c r="A193" s="258" t="s">
        <v>376</v>
      </c>
      <c r="B193" s="229">
        <v>490</v>
      </c>
      <c r="C193" s="230">
        <v>1550</v>
      </c>
      <c r="D193" s="185">
        <v>4</v>
      </c>
      <c r="E193" s="289"/>
      <c r="F193" s="278"/>
      <c r="G193" s="235">
        <v>1550</v>
      </c>
      <c r="H193" s="234">
        <f>B193*C193</f>
        <v>759500</v>
      </c>
    </row>
    <row r="194" spans="1:8" x14ac:dyDescent="0.2">
      <c r="A194" s="258"/>
      <c r="B194" s="229"/>
      <c r="C194" s="230"/>
      <c r="D194" s="185"/>
      <c r="E194" s="188"/>
      <c r="F194" s="269"/>
      <c r="G194" s="291"/>
      <c r="H194" s="234"/>
    </row>
    <row r="195" spans="1:8" x14ac:dyDescent="0.2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 x14ac:dyDescent="0.2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 x14ac:dyDescent="0.25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 x14ac:dyDescent="0.2">
      <c r="A198" s="173" t="s">
        <v>65</v>
      </c>
      <c r="B198" s="174">
        <f>SUM(B193:B197)</f>
        <v>490</v>
      </c>
      <c r="C198" s="195"/>
      <c r="D198" s="1"/>
      <c r="E198" s="1"/>
      <c r="F198" s="129"/>
      <c r="G198" s="149" t="s">
        <v>72</v>
      </c>
      <c r="H198" s="236">
        <f>SUM(H193:H197)</f>
        <v>759500</v>
      </c>
    </row>
    <row r="199" spans="1:8" ht="12.75" hidden="1" customHeight="1" x14ac:dyDescent="0.2">
      <c r="A199" s="176"/>
      <c r="B199" s="1"/>
      <c r="C199" s="1"/>
      <c r="D199" s="1"/>
      <c r="E199" s="129"/>
      <c r="F199" s="149" t="s">
        <v>66</v>
      </c>
      <c r="G199" s="177">
        <v>1</v>
      </c>
      <c r="H199" s="233">
        <f>G199*Val_constr</f>
        <v>759500</v>
      </c>
    </row>
    <row r="200" spans="1:8" x14ac:dyDescent="0.2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759500</v>
      </c>
    </row>
    <row r="201" spans="1:8" x14ac:dyDescent="0.2">
      <c r="A201" s="176"/>
      <c r="B201" s="1"/>
      <c r="C201" s="1"/>
      <c r="D201" s="1"/>
      <c r="E201" s="1"/>
      <c r="F201" s="1"/>
      <c r="G201" s="129"/>
      <c r="H201" s="130"/>
    </row>
    <row r="202" spans="1:8" ht="13.5" thickBot="1" x14ac:dyDescent="0.25">
      <c r="A202" s="180" t="s">
        <v>73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 x14ac:dyDescent="0.25">
      <c r="A203" s="196"/>
      <c r="B203" s="197" t="s">
        <v>74</v>
      </c>
      <c r="C203" s="198" t="s">
        <v>69</v>
      </c>
      <c r="D203" s="161" t="s">
        <v>70</v>
      </c>
      <c r="E203" s="282" t="s">
        <v>75</v>
      </c>
      <c r="F203" s="198"/>
      <c r="G203" s="197" t="s">
        <v>71</v>
      </c>
      <c r="H203" s="286" t="s">
        <v>64</v>
      </c>
    </row>
    <row r="204" spans="1:8" ht="13.5" thickTop="1" x14ac:dyDescent="0.2">
      <c r="A204" s="199" t="s">
        <v>84</v>
      </c>
      <c r="B204" s="200" t="s">
        <v>84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 x14ac:dyDescent="0.2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 x14ac:dyDescent="0.2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 x14ac:dyDescent="0.2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 x14ac:dyDescent="0.25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 x14ac:dyDescent="0.2">
      <c r="A209" s="176"/>
      <c r="B209" s="1"/>
      <c r="C209" s="1"/>
      <c r="D209" s="1"/>
      <c r="E209" s="1"/>
      <c r="F209" s="129"/>
      <c r="G209" s="149" t="s">
        <v>72</v>
      </c>
      <c r="H209" s="175">
        <f>SUM(H204:H208)</f>
        <v>0</v>
      </c>
    </row>
    <row r="210" spans="1:8" ht="12.75" hidden="1" customHeight="1" x14ac:dyDescent="0.2">
      <c r="A210" s="176" t="s">
        <v>84</v>
      </c>
      <c r="B210" s="1"/>
      <c r="C210" s="1"/>
      <c r="D210" s="1"/>
      <c r="E210" s="129"/>
      <c r="F210" s="149" t="s">
        <v>66</v>
      </c>
      <c r="G210" s="212">
        <v>0</v>
      </c>
      <c r="H210" s="175">
        <f>+H209*G210</f>
        <v>0</v>
      </c>
    </row>
    <row r="211" spans="1:8" x14ac:dyDescent="0.2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 x14ac:dyDescent="0.2">
      <c r="A212" s="176" t="s">
        <v>84</v>
      </c>
      <c r="B212" s="1"/>
      <c r="C212" s="1"/>
      <c r="D212" s="1"/>
      <c r="E212" s="129"/>
      <c r="F212" s="149"/>
      <c r="G212" s="213"/>
      <c r="H212" s="130"/>
    </row>
    <row r="213" spans="1:8" x14ac:dyDescent="0.2">
      <c r="A213" s="176" t="s">
        <v>84</v>
      </c>
      <c r="B213" s="1"/>
      <c r="C213" s="1"/>
      <c r="D213" s="1"/>
      <c r="E213" s="1"/>
      <c r="F213" s="1"/>
      <c r="G213" s="129"/>
      <c r="H213" s="130"/>
    </row>
    <row r="214" spans="1:8" x14ac:dyDescent="0.2">
      <c r="A214" s="176" t="s">
        <v>84</v>
      </c>
      <c r="B214" s="1"/>
      <c r="C214" s="1"/>
      <c r="D214" s="1"/>
      <c r="E214" s="1"/>
      <c r="F214" s="149" t="s">
        <v>84</v>
      </c>
      <c r="G214" s="129"/>
      <c r="H214" s="214">
        <f>H188+H199</f>
        <v>5641700</v>
      </c>
    </row>
    <row r="215" spans="1:8" x14ac:dyDescent="0.2">
      <c r="A215" s="176" t="str">
        <f>Hoja2!A7</f>
        <v xml:space="preserve"> CINCO MILLONES  SEISCIENTOS  CUARENTA  Y  UN MIL  SETECIENTOS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 x14ac:dyDescent="0.25">
      <c r="A216" s="215" t="s">
        <v>321</v>
      </c>
      <c r="B216" s="216" t="s">
        <v>84</v>
      </c>
      <c r="C216" s="1"/>
      <c r="D216" s="1"/>
      <c r="E216" s="1"/>
      <c r="F216" s="217"/>
      <c r="G216" s="152" t="s">
        <v>77</v>
      </c>
      <c r="H216" s="130"/>
    </row>
    <row r="217" spans="1:8" ht="14.25" thickTop="1" thickBot="1" x14ac:dyDescent="0.25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 x14ac:dyDescent="0.2">
      <c r="A218" s="129"/>
      <c r="B218" s="129"/>
      <c r="C218" s="129"/>
      <c r="D218" s="129"/>
      <c r="E218" s="129"/>
      <c r="F218" s="129"/>
      <c r="G218" s="129"/>
      <c r="H218" s="129"/>
    </row>
    <row r="219" spans="1:8" x14ac:dyDescent="0.2">
      <c r="A219" s="220" t="s">
        <v>78</v>
      </c>
      <c r="B219" s="221"/>
      <c r="C219" s="221"/>
      <c r="D219" s="221" t="s">
        <v>79</v>
      </c>
      <c r="E219" s="221"/>
      <c r="F219" s="221"/>
      <c r="G219" s="221"/>
      <c r="H219" s="222"/>
    </row>
    <row r="220" spans="1:8" x14ac:dyDescent="0.2">
      <c r="A220" s="142" t="s">
        <v>76</v>
      </c>
      <c r="B220" s="1"/>
      <c r="C220" s="1"/>
      <c r="D220" s="1"/>
      <c r="E220" s="1" t="s">
        <v>77</v>
      </c>
      <c r="F220" s="1"/>
      <c r="G220" s="129"/>
      <c r="H220" s="143"/>
    </row>
    <row r="221" spans="1:8" x14ac:dyDescent="0.2">
      <c r="A221" s="142" t="s">
        <v>78</v>
      </c>
      <c r="B221" s="1"/>
      <c r="C221" s="1"/>
      <c r="D221" s="1" t="s">
        <v>79</v>
      </c>
      <c r="E221" s="1"/>
      <c r="F221" s="1"/>
      <c r="G221" s="129"/>
      <c r="H221" s="143"/>
    </row>
    <row r="222" spans="1:8" x14ac:dyDescent="0.2">
      <c r="A222" s="142" t="s">
        <v>76</v>
      </c>
      <c r="B222" s="1"/>
      <c r="C222" s="1"/>
      <c r="D222" s="1"/>
      <c r="E222" s="1" t="s">
        <v>77</v>
      </c>
      <c r="F222" s="1"/>
      <c r="G222" s="129"/>
      <c r="H222" s="143"/>
    </row>
    <row r="223" spans="1:8" x14ac:dyDescent="0.2">
      <c r="A223" s="223" t="s">
        <v>80</v>
      </c>
      <c r="B223" s="147"/>
      <c r="C223" s="147"/>
      <c r="D223" s="147"/>
      <c r="E223" s="147"/>
      <c r="F223" s="147"/>
      <c r="G223" s="147"/>
      <c r="H223" s="148"/>
    </row>
    <row r="224" spans="1:8" x14ac:dyDescent="0.2">
      <c r="A224" s="129"/>
      <c r="B224" s="129"/>
      <c r="C224" s="129"/>
      <c r="D224" s="129"/>
      <c r="E224" s="129"/>
      <c r="F224" s="129"/>
      <c r="G224" s="129"/>
      <c r="H224" s="129"/>
    </row>
    <row r="225" spans="1:8" x14ac:dyDescent="0.2">
      <c r="A225" s="224" t="s">
        <v>81</v>
      </c>
      <c r="B225" s="221"/>
      <c r="C225" s="221"/>
      <c r="D225" s="221"/>
      <c r="E225" s="221"/>
      <c r="F225" s="221"/>
      <c r="G225" s="221"/>
      <c r="H225" s="222"/>
    </row>
    <row r="226" spans="1:8" x14ac:dyDescent="0.2">
      <c r="A226" s="142"/>
      <c r="B226" s="1"/>
      <c r="C226" s="1"/>
      <c r="D226" s="1"/>
      <c r="E226" s="1"/>
      <c r="F226" s="1"/>
      <c r="G226" s="129"/>
      <c r="H226" s="143"/>
    </row>
    <row r="227" spans="1:8" x14ac:dyDescent="0.2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 x14ac:dyDescent="0.2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 x14ac:dyDescent="0.2">
      <c r="A229" s="129"/>
      <c r="B229" s="129"/>
      <c r="C229" s="129"/>
      <c r="D229" s="129"/>
      <c r="E229" s="129"/>
      <c r="F229" s="129"/>
      <c r="G229" s="129"/>
      <c r="H229" s="129"/>
    </row>
    <row r="230" spans="1:8" x14ac:dyDescent="0.2">
      <c r="A230" s="1"/>
      <c r="B230" s="228" t="s">
        <v>82</v>
      </c>
      <c r="C230" s="1"/>
      <c r="D230" s="1"/>
      <c r="E230" s="228" t="s">
        <v>83</v>
      </c>
      <c r="F230" s="1"/>
      <c r="G230" s="1"/>
      <c r="H230" s="1"/>
    </row>
    <row r="231" spans="1:8" x14ac:dyDescent="0.2">
      <c r="A231" s="1"/>
      <c r="B231" s="228"/>
      <c r="C231" s="1"/>
      <c r="D231" s="1"/>
      <c r="E231" s="228"/>
      <c r="F231" s="1"/>
      <c r="G231" s="1"/>
      <c r="H231" s="1"/>
    </row>
    <row r="232" spans="1:8" x14ac:dyDescent="0.2">
      <c r="A232" s="142"/>
      <c r="B232" s="1"/>
      <c r="C232" s="149"/>
      <c r="D232" s="1"/>
      <c r="E232" s="1"/>
      <c r="F232" s="1"/>
      <c r="G232" s="1"/>
      <c r="H232" s="143"/>
    </row>
    <row r="235" spans="1:8" x14ac:dyDescent="0.2">
      <c r="A235" s="299" t="s">
        <v>339</v>
      </c>
      <c r="B235" s="300"/>
      <c r="C235" s="300"/>
      <c r="D235" s="300"/>
      <c r="E235" s="300"/>
      <c r="F235" s="300"/>
      <c r="G235" s="300"/>
      <c r="H235" s="301"/>
    </row>
    <row r="236" spans="1:8" x14ac:dyDescent="0.2">
      <c r="A236" s="142"/>
      <c r="B236" s="1"/>
      <c r="C236" s="1"/>
      <c r="D236" s="1"/>
      <c r="E236" s="1"/>
      <c r="F236" s="1"/>
      <c r="G236" s="1"/>
      <c r="H236" s="143"/>
    </row>
    <row r="237" spans="1:8" x14ac:dyDescent="0.2">
      <c r="A237" s="299" t="s">
        <v>329</v>
      </c>
      <c r="B237" s="300"/>
      <c r="C237" s="300"/>
      <c r="D237" s="300"/>
      <c r="E237" s="300"/>
      <c r="F237" s="300"/>
      <c r="G237" s="300"/>
      <c r="H237" s="301"/>
    </row>
    <row r="238" spans="1:8" x14ac:dyDescent="0.2">
      <c r="A238" s="220"/>
      <c r="B238" s="221"/>
      <c r="C238" s="221"/>
      <c r="D238" s="221"/>
      <c r="E238" s="221"/>
      <c r="F238" s="221"/>
      <c r="G238" s="221"/>
      <c r="H238" s="222"/>
    </row>
    <row r="239" spans="1:8" x14ac:dyDescent="0.2">
      <c r="A239" s="142"/>
      <c r="B239" s="1"/>
      <c r="C239" s="1"/>
      <c r="D239" s="1"/>
      <c r="E239" s="1"/>
      <c r="F239" s="1"/>
      <c r="G239" s="1"/>
      <c r="H239" s="143"/>
    </row>
    <row r="240" spans="1:8" x14ac:dyDescent="0.2">
      <c r="A240" s="142"/>
      <c r="C240" s="1"/>
      <c r="D240" s="1"/>
      <c r="E240" s="1"/>
      <c r="F240" s="1"/>
      <c r="G240" s="1"/>
      <c r="H240" s="143"/>
    </row>
    <row r="241" spans="1:8" x14ac:dyDescent="0.2">
      <c r="A241" s="142"/>
      <c r="B241" s="1"/>
      <c r="C241" s="1"/>
      <c r="D241" s="1"/>
      <c r="E241" s="1"/>
      <c r="F241" s="1"/>
      <c r="G241" s="1"/>
      <c r="H241" s="143"/>
    </row>
    <row r="242" spans="1:8" x14ac:dyDescent="0.2">
      <c r="A242" s="142"/>
      <c r="B242" s="1"/>
      <c r="C242" s="1"/>
      <c r="D242" s="1"/>
      <c r="E242" s="1"/>
      <c r="F242" s="1"/>
      <c r="G242" s="1"/>
      <c r="H242" s="143"/>
    </row>
    <row r="243" spans="1:8" x14ac:dyDescent="0.2">
      <c r="A243" s="142"/>
      <c r="B243" s="1"/>
      <c r="C243" s="1" t="s">
        <v>84</v>
      </c>
      <c r="D243" s="1"/>
      <c r="E243" s="1"/>
      <c r="F243" s="1"/>
      <c r="G243" s="1"/>
      <c r="H243" s="143"/>
    </row>
    <row r="244" spans="1:8" x14ac:dyDescent="0.2">
      <c r="A244" s="142"/>
      <c r="B244" s="1"/>
      <c r="C244" s="1"/>
      <c r="D244" s="1"/>
      <c r="E244" s="1"/>
      <c r="F244" s="1"/>
      <c r="G244" s="1"/>
      <c r="H244" s="143"/>
    </row>
    <row r="245" spans="1:8" x14ac:dyDescent="0.2">
      <c r="A245" s="142"/>
      <c r="B245" s="1"/>
      <c r="C245" s="1"/>
      <c r="D245" s="1"/>
      <c r="E245" s="1"/>
      <c r="F245" s="1"/>
      <c r="G245" s="1"/>
      <c r="H245" s="143"/>
    </row>
    <row r="246" spans="1:8" x14ac:dyDescent="0.2">
      <c r="A246" s="142"/>
      <c r="B246" s="1"/>
      <c r="C246" s="1" t="s">
        <v>84</v>
      </c>
      <c r="D246" s="1"/>
      <c r="E246" s="1" t="s">
        <v>84</v>
      </c>
      <c r="F246" s="1"/>
      <c r="G246" s="1"/>
      <c r="H246" s="143"/>
    </row>
    <row r="247" spans="1:8" x14ac:dyDescent="0.2">
      <c r="A247" s="142"/>
      <c r="B247" s="1"/>
      <c r="C247" s="1"/>
      <c r="D247" s="1"/>
      <c r="E247" s="1" t="s">
        <v>84</v>
      </c>
      <c r="F247" s="1"/>
      <c r="G247" s="1"/>
      <c r="H247" s="143"/>
    </row>
    <row r="248" spans="1:8" x14ac:dyDescent="0.2">
      <c r="A248" s="142"/>
      <c r="B248" s="1"/>
      <c r="C248" s="1"/>
      <c r="D248" s="1"/>
      <c r="E248" s="1"/>
      <c r="F248" s="1"/>
      <c r="G248" s="1"/>
      <c r="H248" s="143"/>
    </row>
    <row r="249" spans="1:8" x14ac:dyDescent="0.2">
      <c r="A249" s="142"/>
      <c r="B249" s="1"/>
      <c r="C249" s="1" t="s">
        <v>84</v>
      </c>
      <c r="D249" s="1"/>
      <c r="E249" s="1" t="s">
        <v>84</v>
      </c>
      <c r="F249" s="1"/>
      <c r="G249" s="1"/>
      <c r="H249" s="143"/>
    </row>
    <row r="250" spans="1:8" x14ac:dyDescent="0.2">
      <c r="A250" s="142" t="s">
        <v>84</v>
      </c>
      <c r="B250" s="1"/>
      <c r="C250" s="1"/>
      <c r="D250" s="1"/>
      <c r="E250" s="1"/>
      <c r="F250" s="1"/>
      <c r="G250" s="1"/>
      <c r="H250" s="143"/>
    </row>
    <row r="251" spans="1:8" x14ac:dyDescent="0.2">
      <c r="A251" s="142"/>
      <c r="B251" s="1"/>
      <c r="C251" s="1"/>
      <c r="D251" s="1"/>
      <c r="E251" s="1"/>
      <c r="F251" s="1" t="s">
        <v>84</v>
      </c>
      <c r="G251" s="1"/>
      <c r="H251" s="143"/>
    </row>
    <row r="252" spans="1:8" x14ac:dyDescent="0.2">
      <c r="A252" s="142"/>
      <c r="B252" s="1"/>
      <c r="C252" s="1"/>
      <c r="D252" s="1"/>
      <c r="E252" s="1"/>
      <c r="F252" s="1" t="s">
        <v>84</v>
      </c>
      <c r="G252" s="1"/>
      <c r="H252" s="143"/>
    </row>
    <row r="253" spans="1:8" x14ac:dyDescent="0.2">
      <c r="A253" s="142"/>
      <c r="B253" s="1"/>
      <c r="C253" s="1"/>
      <c r="D253" s="1"/>
      <c r="E253" s="1"/>
      <c r="F253" s="1" t="s">
        <v>84</v>
      </c>
      <c r="G253" s="1"/>
      <c r="H253" s="143"/>
    </row>
    <row r="254" spans="1:8" x14ac:dyDescent="0.2">
      <c r="A254" s="142"/>
      <c r="B254" s="1"/>
      <c r="C254" s="1" t="s">
        <v>84</v>
      </c>
      <c r="D254" s="1"/>
      <c r="E254" s="1"/>
      <c r="F254" s="1"/>
      <c r="G254" s="1"/>
      <c r="H254" s="143"/>
    </row>
    <row r="255" spans="1:8" x14ac:dyDescent="0.2">
      <c r="A255" s="142"/>
      <c r="B255" s="1"/>
      <c r="C255" s="1" t="s">
        <v>84</v>
      </c>
      <c r="D255" s="1"/>
      <c r="E255" s="1"/>
      <c r="F255" s="1"/>
      <c r="G255" s="1"/>
      <c r="H255" s="143"/>
    </row>
    <row r="256" spans="1:8" x14ac:dyDescent="0.2">
      <c r="A256" s="142"/>
      <c r="B256" s="1"/>
      <c r="C256" s="1" t="s">
        <v>84</v>
      </c>
      <c r="D256" s="1"/>
      <c r="E256" s="1"/>
      <c r="F256" s="1"/>
      <c r="G256" s="1"/>
      <c r="H256" s="143"/>
    </row>
    <row r="257" spans="1:8" x14ac:dyDescent="0.2">
      <c r="A257" s="142"/>
      <c r="B257" s="1"/>
      <c r="C257" s="1" t="s">
        <v>84</v>
      </c>
      <c r="D257" s="155" t="s">
        <v>84</v>
      </c>
      <c r="E257" s="1"/>
      <c r="F257" s="1"/>
      <c r="G257" s="1"/>
      <c r="H257" s="143"/>
    </row>
    <row r="258" spans="1:8" x14ac:dyDescent="0.2">
      <c r="A258" s="142"/>
      <c r="B258" s="1"/>
      <c r="C258" s="227"/>
      <c r="D258" s="1"/>
      <c r="E258" s="1"/>
      <c r="F258" s="1"/>
      <c r="G258" s="1"/>
      <c r="H258" s="143"/>
    </row>
    <row r="259" spans="1:8" x14ac:dyDescent="0.2">
      <c r="A259" s="142"/>
      <c r="B259" s="1"/>
      <c r="D259" s="1"/>
      <c r="E259" s="1"/>
      <c r="F259" s="1"/>
      <c r="G259" s="1"/>
      <c r="H259" s="143"/>
    </row>
    <row r="260" spans="1:8" x14ac:dyDescent="0.2">
      <c r="A260" s="142"/>
      <c r="B260" s="1"/>
      <c r="C260" s="1"/>
      <c r="D260" s="1"/>
      <c r="E260" s="1"/>
      <c r="F260" s="1"/>
      <c r="G260" s="1"/>
      <c r="H260" s="143"/>
    </row>
    <row r="261" spans="1:8" x14ac:dyDescent="0.2">
      <c r="B261" s="1"/>
      <c r="C261" s="1"/>
      <c r="D261" s="1"/>
      <c r="E261" s="1"/>
      <c r="F261" s="1"/>
      <c r="G261" s="1"/>
      <c r="H261" s="143"/>
    </row>
    <row r="262" spans="1:8" x14ac:dyDescent="0.2">
      <c r="A262" s="142"/>
      <c r="B262" s="1"/>
      <c r="C262" s="1"/>
      <c r="D262" s="247"/>
      <c r="E262" s="1"/>
      <c r="F262" s="1"/>
      <c r="G262" s="1"/>
      <c r="H262" s="143"/>
    </row>
    <row r="263" spans="1:8" x14ac:dyDescent="0.2">
      <c r="A263" s="142"/>
      <c r="B263" s="1"/>
      <c r="C263" s="1"/>
      <c r="D263" s="1"/>
      <c r="E263" s="1"/>
      <c r="F263" s="1"/>
      <c r="G263" s="247"/>
      <c r="H263" s="143"/>
    </row>
    <row r="264" spans="1:8" x14ac:dyDescent="0.2">
      <c r="A264" s="142"/>
      <c r="B264" s="1"/>
      <c r="C264" s="1"/>
      <c r="D264" s="1"/>
      <c r="E264" s="1"/>
      <c r="F264" s="1"/>
      <c r="G264" s="247"/>
      <c r="H264" s="143"/>
    </row>
    <row r="265" spans="1:8" x14ac:dyDescent="0.2">
      <c r="A265" s="142"/>
      <c r="B265" s="1"/>
      <c r="C265" s="1"/>
      <c r="D265" s="1"/>
      <c r="E265" s="1"/>
      <c r="F265" s="1"/>
      <c r="G265" s="1"/>
      <c r="H265" s="143"/>
    </row>
    <row r="266" spans="1:8" x14ac:dyDescent="0.2">
      <c r="A266" s="142"/>
      <c r="B266" s="1"/>
      <c r="C266" s="1"/>
      <c r="D266" s="1"/>
      <c r="E266" s="1"/>
      <c r="F266" s="1"/>
      <c r="G266" s="247"/>
      <c r="H266" s="143"/>
    </row>
    <row r="267" spans="1:8" x14ac:dyDescent="0.2">
      <c r="A267" s="253"/>
      <c r="B267" s="254"/>
      <c r="C267" s="254"/>
      <c r="D267" s="254"/>
      <c r="E267" s="254"/>
      <c r="F267" s="254"/>
      <c r="G267" s="254"/>
      <c r="H267" s="255"/>
    </row>
    <row r="268" spans="1:8" x14ac:dyDescent="0.2">
      <c r="A268" s="150"/>
      <c r="B268" s="1"/>
      <c r="C268" s="227"/>
      <c r="D268" s="1"/>
      <c r="E268" s="227"/>
      <c r="F268" s="1"/>
      <c r="G268" s="227"/>
      <c r="H268" s="143"/>
    </row>
    <row r="269" spans="1:8" x14ac:dyDescent="0.2">
      <c r="A269" s="142"/>
      <c r="B269" s="1"/>
      <c r="C269" s="1"/>
      <c r="D269" s="1"/>
      <c r="E269" s="1"/>
      <c r="F269" s="1"/>
      <c r="G269" s="1"/>
      <c r="H269" s="143"/>
    </row>
    <row r="270" spans="1:8" x14ac:dyDescent="0.2">
      <c r="A270" s="142"/>
      <c r="B270" s="1"/>
      <c r="C270" s="1"/>
      <c r="D270" s="1"/>
      <c r="E270" s="1"/>
      <c r="F270" s="1"/>
      <c r="G270" s="1"/>
      <c r="H270" s="143"/>
    </row>
    <row r="271" spans="1:8" x14ac:dyDescent="0.2">
      <c r="A271" s="142"/>
      <c r="B271" s="1"/>
      <c r="C271" s="1"/>
      <c r="D271" s="1"/>
      <c r="E271" s="1"/>
      <c r="F271" s="1"/>
      <c r="G271" s="1"/>
      <c r="H271" s="143"/>
    </row>
    <row r="272" spans="1:8" x14ac:dyDescent="0.2">
      <c r="A272" s="142"/>
      <c r="B272" s="1"/>
      <c r="C272" s="1"/>
      <c r="D272" s="1"/>
      <c r="E272" s="1"/>
      <c r="F272" s="1"/>
      <c r="G272" s="1"/>
      <c r="H272" s="143"/>
    </row>
    <row r="273" spans="1:8" x14ac:dyDescent="0.2">
      <c r="A273" s="253"/>
      <c r="B273" s="254"/>
      <c r="C273" s="254"/>
      <c r="D273" s="254"/>
      <c r="E273" s="254"/>
      <c r="F273" s="254"/>
      <c r="G273" s="254"/>
      <c r="H273" s="255"/>
    </row>
    <row r="274" spans="1:8" x14ac:dyDescent="0.2">
      <c r="A274" s="142"/>
      <c r="B274" s="1"/>
      <c r="C274" s="1"/>
      <c r="D274" s="1"/>
      <c r="E274" s="1"/>
      <c r="F274" s="1"/>
      <c r="G274" s="1"/>
      <c r="H274" s="143"/>
    </row>
    <row r="275" spans="1:8" x14ac:dyDescent="0.2">
      <c r="A275" s="142"/>
      <c r="B275" s="1" t="s">
        <v>84</v>
      </c>
      <c r="C275" s="1"/>
      <c r="D275" s="1"/>
      <c r="E275" s="1"/>
      <c r="F275" s="1"/>
      <c r="G275" s="1"/>
      <c r="H275" s="143"/>
    </row>
    <row r="276" spans="1:8" x14ac:dyDescent="0.2">
      <c r="A276" s="142"/>
      <c r="B276" s="1" t="s">
        <v>84</v>
      </c>
      <c r="C276" s="1"/>
      <c r="D276" s="1"/>
      <c r="E276" s="1"/>
      <c r="F276" s="1"/>
      <c r="G276" s="1"/>
      <c r="H276" s="143"/>
    </row>
    <row r="277" spans="1:8" x14ac:dyDescent="0.2">
      <c r="A277" s="142"/>
      <c r="B277" s="227"/>
      <c r="C277" s="1"/>
      <c r="D277" s="1"/>
      <c r="E277" s="1"/>
      <c r="F277" s="1"/>
      <c r="G277" s="227"/>
      <c r="H277" s="143"/>
    </row>
    <row r="278" spans="1:8" x14ac:dyDescent="0.2">
      <c r="A278" s="142"/>
      <c r="B278" s="1" t="s">
        <v>84</v>
      </c>
      <c r="C278" s="1"/>
      <c r="D278" s="1"/>
      <c r="E278" s="1"/>
      <c r="F278" s="1"/>
      <c r="G278" s="1"/>
      <c r="H278" s="143"/>
    </row>
    <row r="279" spans="1:8" x14ac:dyDescent="0.2">
      <c r="A279" s="142"/>
      <c r="B279" s="247"/>
      <c r="C279" s="1"/>
      <c r="D279" s="1"/>
      <c r="E279" s="247"/>
      <c r="F279" s="1"/>
      <c r="G279" s="1"/>
      <c r="H279" s="143"/>
    </row>
    <row r="280" spans="1:8" x14ac:dyDescent="0.2">
      <c r="A280" s="142"/>
      <c r="B280" s="1"/>
      <c r="C280" s="1"/>
      <c r="D280" s="1"/>
      <c r="E280" s="1"/>
      <c r="F280" s="1"/>
      <c r="G280" s="1"/>
      <c r="H280" s="143"/>
    </row>
    <row r="281" spans="1:8" x14ac:dyDescent="0.2">
      <c r="A281" s="146"/>
      <c r="B281" s="147"/>
      <c r="C281" s="147"/>
      <c r="D281" s="147"/>
      <c r="E281" s="147"/>
      <c r="F281" s="147"/>
      <c r="G281" s="147"/>
      <c r="H281" s="148"/>
    </row>
    <row r="282" spans="1:8" x14ac:dyDescent="0.2">
      <c r="A282" s="129"/>
      <c r="B282" s="129"/>
      <c r="C282" s="129"/>
      <c r="D282" s="129"/>
      <c r="E282" s="129"/>
      <c r="F282" s="129"/>
      <c r="G282" s="129"/>
      <c r="H282" s="129"/>
    </row>
    <row r="283" spans="1:8" x14ac:dyDescent="0.2">
      <c r="A283" s="129"/>
      <c r="B283" s="129"/>
      <c r="C283" s="129"/>
      <c r="D283" s="129"/>
      <c r="E283" s="129"/>
      <c r="F283" s="129"/>
      <c r="G283" s="129"/>
      <c r="H283" s="129"/>
    </row>
    <row r="284" spans="1:8" x14ac:dyDescent="0.2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 x14ac:dyDescent="0.2">
      <c r="A285" s="129"/>
      <c r="B285" s="129"/>
      <c r="C285" s="129"/>
      <c r="D285" s="129"/>
      <c r="E285" s="129"/>
      <c r="F285" s="129"/>
      <c r="G285" s="129"/>
      <c r="H285" s="129"/>
    </row>
    <row r="286" spans="1:8" x14ac:dyDescent="0.2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16" sqref="A16"/>
    </sheetView>
  </sheetViews>
  <sheetFormatPr baseColWidth="10" defaultColWidth="9.7109375" defaultRowHeight="11.25" x14ac:dyDescent="0.2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 x14ac:dyDescent="0.2">
      <c r="A1" s="2" t="s">
        <v>85</v>
      </c>
    </row>
    <row r="2" spans="1:1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4"/>
      <c r="B3" s="5">
        <f>TRUNC(A5,-7)</f>
        <v>0</v>
      </c>
      <c r="C3" s="5">
        <f>TRUNC(A5,-6)</f>
        <v>5000000</v>
      </c>
      <c r="D3" s="5">
        <f>TRUNC(A5,-5)</f>
        <v>5600000</v>
      </c>
      <c r="E3" s="5">
        <f>TRUNC(A5,-4)</f>
        <v>5640000</v>
      </c>
      <c r="F3" s="5">
        <f>TRUNC(A5,-3)</f>
        <v>5641000</v>
      </c>
      <c r="G3" s="5">
        <f>TRUNC(A5,-2)</f>
        <v>5641700</v>
      </c>
      <c r="H3" s="5">
        <f>TRUNC(A5,-1)</f>
        <v>5641700</v>
      </c>
      <c r="I3" s="5">
        <f>TRUNC(A5,0)</f>
        <v>5641700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 x14ac:dyDescent="0.2">
      <c r="A4" s="4"/>
      <c r="B4" s="7">
        <f>B3/10000000</f>
        <v>0</v>
      </c>
      <c r="C4" s="7">
        <f>(C3-B3)/1000000</f>
        <v>5</v>
      </c>
      <c r="D4" s="7">
        <f>(D3-C3)/100000</f>
        <v>6</v>
      </c>
      <c r="E4" s="7">
        <f>(E3-D3)/10000</f>
        <v>4</v>
      </c>
      <c r="F4" s="7">
        <f>(F3-E3)/1000</f>
        <v>1</v>
      </c>
      <c r="G4" s="7">
        <f>(G3-F3)/100</f>
        <v>7</v>
      </c>
      <c r="H4" s="7">
        <f>(H3-G3)/10</f>
        <v>0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 x14ac:dyDescent="0.2">
      <c r="A5" s="9">
        <f>Hoja1!H214</f>
        <v>5641700</v>
      </c>
      <c r="B5" s="4" t="s">
        <v>86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2" t="str">
        <f>H24</f>
        <v xml:space="preserve"> CINCO MILLONES  SEISCIENTOS  CUARENTA  Y  UN MIL  SETECIENTOS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 x14ac:dyDescent="0.2">
      <c r="A8" s="4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 x14ac:dyDescent="0.25">
      <c r="A11" s="14"/>
      <c r="B11" s="15" t="s">
        <v>88</v>
      </c>
      <c r="C11" s="16" t="s">
        <v>89</v>
      </c>
      <c r="D11" s="16" t="s">
        <v>89</v>
      </c>
      <c r="E11" s="16" t="s">
        <v>90</v>
      </c>
      <c r="F11" s="17"/>
      <c r="G11" s="18" t="s">
        <v>91</v>
      </c>
      <c r="H11" s="18" t="s">
        <v>92</v>
      </c>
      <c r="I11" s="18" t="s">
        <v>93</v>
      </c>
      <c r="J11" s="18" t="s">
        <v>94</v>
      </c>
      <c r="K11" s="18"/>
      <c r="L11" s="18" t="s">
        <v>95</v>
      </c>
      <c r="M11" s="18"/>
      <c r="N11" s="18" t="s">
        <v>96</v>
      </c>
      <c r="O11" s="18" t="s">
        <v>97</v>
      </c>
      <c r="P11" s="18"/>
      <c r="Q11" s="18" t="s">
        <v>98</v>
      </c>
      <c r="R11" s="19"/>
    </row>
    <row r="12" spans="1:18" x14ac:dyDescent="0.2">
      <c r="A12" s="20">
        <v>1</v>
      </c>
      <c r="B12" s="21" t="s">
        <v>99</v>
      </c>
      <c r="C12" s="21" t="s">
        <v>100</v>
      </c>
      <c r="D12" s="21" t="s">
        <v>101</v>
      </c>
      <c r="E12" s="21" t="s">
        <v>102</v>
      </c>
      <c r="F12" s="22" t="s">
        <v>103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 xml:space="preserve"> UN</v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 x14ac:dyDescent="0.2">
      <c r="A13" s="24">
        <v>2</v>
      </c>
      <c r="B13" s="25" t="s">
        <v>104</v>
      </c>
      <c r="C13" s="25" t="s">
        <v>105</v>
      </c>
      <c r="D13" s="25" t="s">
        <v>106</v>
      </c>
      <c r="E13" s="25" t="s">
        <v>107</v>
      </c>
      <c r="F13" s="26" t="s">
        <v>108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 x14ac:dyDescent="0.2">
      <c r="A14" s="24">
        <v>3</v>
      </c>
      <c r="B14" s="25" t="s">
        <v>109</v>
      </c>
      <c r="C14" s="25" t="s">
        <v>110</v>
      </c>
      <c r="D14" s="25" t="s">
        <v>111</v>
      </c>
      <c r="E14" s="25" t="s">
        <v>112</v>
      </c>
      <c r="F14" s="26" t="s">
        <v>113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 x14ac:dyDescent="0.2">
      <c r="A15" s="24">
        <v>4</v>
      </c>
      <c r="B15" s="25" t="s">
        <v>114</v>
      </c>
      <c r="C15" s="25" t="s">
        <v>115</v>
      </c>
      <c r="D15" s="25" t="s">
        <v>116</v>
      </c>
      <c r="E15" s="25" t="s">
        <v>117</v>
      </c>
      <c r="F15" s="26" t="s">
        <v>118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 xml:space="preserve"> CUARENTA </v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 x14ac:dyDescent="0.2">
      <c r="A16" s="24">
        <v>5</v>
      </c>
      <c r="B16" s="25" t="s">
        <v>119</v>
      </c>
      <c r="C16" s="25" t="s">
        <v>120</v>
      </c>
      <c r="D16" s="25" t="s">
        <v>121</v>
      </c>
      <c r="E16" s="25" t="s">
        <v>122</v>
      </c>
      <c r="F16" s="26" t="s">
        <v>123</v>
      </c>
      <c r="G16" s="23" t="str">
        <f>IF(A16=B4,C16,IF(AND(C4=5,B4=1),D16,""))</f>
        <v/>
      </c>
      <c r="H16" s="23" t="str">
        <f>IF(AND(C4&lt;6,B4=1),"",IF(A16=C4,F16,""))</f>
        <v xml:space="preserve"> CINCO MILLONES </v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 x14ac:dyDescent="0.2">
      <c r="A17" s="24">
        <v>6</v>
      </c>
      <c r="B17" s="25" t="s">
        <v>124</v>
      </c>
      <c r="C17" s="25" t="s">
        <v>125</v>
      </c>
      <c r="D17" s="25" t="s">
        <v>126</v>
      </c>
      <c r="E17" s="25" t="s">
        <v>127</v>
      </c>
      <c r="F17" s="26" t="s">
        <v>128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 xml:space="preserve"> SEISCIENTOS </v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 x14ac:dyDescent="0.2">
      <c r="A18" s="24">
        <v>7</v>
      </c>
      <c r="B18" s="25" t="s">
        <v>129</v>
      </c>
      <c r="C18" s="25" t="s">
        <v>130</v>
      </c>
      <c r="D18" s="25" t="s">
        <v>126</v>
      </c>
      <c r="E18" s="25" t="s">
        <v>131</v>
      </c>
      <c r="F18" s="26" t="s">
        <v>132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 xml:space="preserve"> SETECIENTOS </v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 x14ac:dyDescent="0.2">
      <c r="A19" s="24">
        <v>8</v>
      </c>
      <c r="B19" s="25" t="s">
        <v>133</v>
      </c>
      <c r="C19" s="25" t="s">
        <v>134</v>
      </c>
      <c r="D19" s="25" t="s">
        <v>126</v>
      </c>
      <c r="E19" s="25" t="s">
        <v>135</v>
      </c>
      <c r="F19" s="26" t="s">
        <v>136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 x14ac:dyDescent="0.2">
      <c r="A20" s="24">
        <v>9</v>
      </c>
      <c r="B20" s="25" t="s">
        <v>137</v>
      </c>
      <c r="C20" s="25" t="s">
        <v>138</v>
      </c>
      <c r="D20" s="25" t="s">
        <v>126</v>
      </c>
      <c r="E20" s="25" t="s">
        <v>139</v>
      </c>
      <c r="F20" s="26" t="s">
        <v>140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 x14ac:dyDescent="0.25">
      <c r="A21" s="27">
        <v>0</v>
      </c>
      <c r="B21" s="28" t="s">
        <v>84</v>
      </c>
      <c r="C21" s="28" t="s">
        <v>84</v>
      </c>
      <c r="D21" s="29" t="s">
        <v>126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 x14ac:dyDescent="0.15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CINCO MILLONES </v>
      </c>
      <c r="I22" s="31" t="str">
        <f>I12&amp;I13&amp;I14&amp;I15&amp;I16&amp;I17&amp;I18&amp;I19&amp;I20</f>
        <v xml:space="preserve"> SEISCIENTOS </v>
      </c>
      <c r="J22" s="31" t="str">
        <f>J12&amp;J13&amp;J14&amp;J15&amp;J16&amp;J17&amp;J18&amp;J19&amp;J20</f>
        <v xml:space="preserve"> CUARENTA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UN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SETECIENTOS </v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 x14ac:dyDescent="0.15">
      <c r="A23" s="31"/>
      <c r="B23" s="25" t="s">
        <v>141</v>
      </c>
      <c r="C23" s="25" t="s">
        <v>142</v>
      </c>
      <c r="D23" s="34" t="s">
        <v>143</v>
      </c>
      <c r="E23" s="25" t="s">
        <v>144</v>
      </c>
      <c r="F23" s="25" t="s">
        <v>145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 x14ac:dyDescent="0.15">
      <c r="A24" s="31"/>
      <c r="B24" s="25" t="s">
        <v>141</v>
      </c>
      <c r="C24" s="25" t="s">
        <v>146</v>
      </c>
      <c r="D24" s="34" t="str">
        <f>IF(AND(B4&gt;0,C4&lt;2),E24,IF(AND(B4=1,C4&lt;6),E24,""))</f>
        <v/>
      </c>
      <c r="E24" s="34" t="s">
        <v>147</v>
      </c>
      <c r="F24" s="34" t="str">
        <f>IF(AND(C4&gt;0,B4&gt;2),F23,"")</f>
        <v/>
      </c>
      <c r="G24" s="35" t="s">
        <v>148</v>
      </c>
      <c r="H24" s="36" t="str">
        <f>G22&amp;F24&amp;H22&amp;D24&amp;I22&amp;J22&amp;K22&amp;L22&amp;M22&amp;N22&amp;O22&amp;P22&amp;Q22&amp;(IF(A5&gt;0," PESOS "&amp;J4&amp;"/100  M.N.",""))</f>
        <v xml:space="preserve"> CINCO MILLONES  SEISCIENTOS  CUARENTA  Y  UN MIL  SETECIENTOS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opLeftCell="A25" workbookViewId="0">
      <selection activeCell="E39" sqref="E39"/>
    </sheetView>
  </sheetViews>
  <sheetFormatPr baseColWidth="10" defaultRowHeight="11.25" x14ac:dyDescent="0.2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 x14ac:dyDescent="0.2">
      <c r="E1" s="41"/>
      <c r="F1" s="42"/>
    </row>
    <row r="2" spans="2:6" x14ac:dyDescent="0.2">
      <c r="B2" s="43" t="s">
        <v>149</v>
      </c>
      <c r="C2" s="44" t="s">
        <v>150</v>
      </c>
      <c r="D2" s="45"/>
      <c r="E2" s="46"/>
    </row>
    <row r="3" spans="2:6" x14ac:dyDescent="0.2">
      <c r="B3" s="47" t="s">
        <v>151</v>
      </c>
      <c r="C3" s="48" t="s">
        <v>152</v>
      </c>
      <c r="D3" s="48"/>
      <c r="E3" s="49"/>
    </row>
    <row r="4" spans="2:6" x14ac:dyDescent="0.2">
      <c r="B4" s="50" t="s">
        <v>153</v>
      </c>
      <c r="C4" s="48" t="s">
        <v>154</v>
      </c>
      <c r="D4" s="48"/>
      <c r="E4" s="49"/>
    </row>
    <row r="5" spans="2:6" x14ac:dyDescent="0.2">
      <c r="B5" s="47" t="s">
        <v>155</v>
      </c>
      <c r="C5" s="48" t="s">
        <v>156</v>
      </c>
      <c r="D5" s="48"/>
      <c r="E5" s="49"/>
    </row>
    <row r="6" spans="2:6" x14ac:dyDescent="0.2">
      <c r="B6" s="51" t="s">
        <v>157</v>
      </c>
      <c r="C6" s="52" t="s">
        <v>158</v>
      </c>
      <c r="D6" s="53"/>
      <c r="E6" s="54"/>
    </row>
    <row r="7" spans="2:6" x14ac:dyDescent="0.2">
      <c r="B7" s="304" t="s">
        <v>159</v>
      </c>
      <c r="C7" s="304"/>
      <c r="D7" s="304"/>
      <c r="E7" s="304"/>
    </row>
    <row r="8" spans="2:6" x14ac:dyDescent="0.2">
      <c r="B8" s="305" t="s">
        <v>160</v>
      </c>
      <c r="C8" s="306"/>
      <c r="D8" s="306"/>
      <c r="E8" s="307"/>
    </row>
    <row r="9" spans="2:6" x14ac:dyDescent="0.2">
      <c r="B9" s="55" t="s">
        <v>161</v>
      </c>
      <c r="C9" s="56">
        <v>1</v>
      </c>
      <c r="D9" s="57"/>
      <c r="E9" s="58"/>
    </row>
    <row r="10" spans="2:6" x14ac:dyDescent="0.2">
      <c r="B10" s="59" t="s">
        <v>162</v>
      </c>
      <c r="C10" s="60" t="s">
        <v>163</v>
      </c>
      <c r="D10" s="61" t="s">
        <v>164</v>
      </c>
      <c r="E10" s="62" t="s">
        <v>165</v>
      </c>
    </row>
    <row r="11" spans="2:6" x14ac:dyDescent="0.2">
      <c r="B11" s="59" t="s">
        <v>166</v>
      </c>
      <c r="C11" s="60" t="s">
        <v>167</v>
      </c>
      <c r="D11" s="63"/>
      <c r="E11" s="64"/>
    </row>
    <row r="12" spans="2:6" x14ac:dyDescent="0.2">
      <c r="B12" s="59" t="s">
        <v>168</v>
      </c>
      <c r="C12" s="60" t="s">
        <v>169</v>
      </c>
      <c r="D12" s="63"/>
      <c r="E12" s="64"/>
    </row>
    <row r="13" spans="2:6" x14ac:dyDescent="0.2">
      <c r="B13" s="59" t="s">
        <v>170</v>
      </c>
      <c r="C13" s="65" t="s">
        <v>171</v>
      </c>
      <c r="D13" s="60"/>
      <c r="E13" s="66"/>
      <c r="F13" s="67"/>
    </row>
    <row r="14" spans="2:6" x14ac:dyDescent="0.2">
      <c r="B14" s="59" t="s">
        <v>172</v>
      </c>
      <c r="C14" s="68" t="str">
        <f>B34</f>
        <v>Oficina con Bodega</v>
      </c>
      <c r="D14" s="60"/>
      <c r="E14" s="58"/>
    </row>
    <row r="15" spans="2:6" ht="45" customHeight="1" x14ac:dyDescent="0.2">
      <c r="B15" s="69" t="s">
        <v>173</v>
      </c>
      <c r="C15" s="308" t="s">
        <v>174</v>
      </c>
      <c r="D15" s="309"/>
      <c r="E15" s="310"/>
    </row>
    <row r="16" spans="2:6" x14ac:dyDescent="0.2">
      <c r="B16" s="70" t="s">
        <v>175</v>
      </c>
      <c r="C16" s="71" t="str">
        <f>C34</f>
        <v>Particular.</v>
      </c>
      <c r="D16" s="52"/>
      <c r="E16" s="54"/>
    </row>
    <row r="17" spans="2:34" x14ac:dyDescent="0.2">
      <c r="B17" s="72"/>
    </row>
    <row r="18" spans="2:34" x14ac:dyDescent="0.2">
      <c r="B18" s="305" t="s">
        <v>176</v>
      </c>
      <c r="C18" s="306"/>
      <c r="D18" s="306"/>
      <c r="E18" s="307"/>
    </row>
    <row r="19" spans="2:34" x14ac:dyDescent="0.2">
      <c r="B19" s="73" t="s">
        <v>177</v>
      </c>
      <c r="C19" s="312" t="str">
        <f>D34</f>
        <v>Habitacional y comercial de 1er orden .</v>
      </c>
      <c r="D19" s="312"/>
      <c r="E19" s="313"/>
    </row>
    <row r="20" spans="2:34" x14ac:dyDescent="0.2">
      <c r="B20" s="73" t="s">
        <v>178</v>
      </c>
      <c r="C20" s="76">
        <f>H34</f>
        <v>0.95</v>
      </c>
      <c r="D20" s="74"/>
      <c r="E20" s="75"/>
    </row>
    <row r="21" spans="2:34" x14ac:dyDescent="0.2">
      <c r="B21" s="73" t="s">
        <v>179</v>
      </c>
      <c r="C21" s="76" t="str">
        <f>G34</f>
        <v>Residencias y locales comerciales y de oficinas .</v>
      </c>
      <c r="D21" s="74"/>
      <c r="E21" s="75"/>
    </row>
    <row r="22" spans="2:34" x14ac:dyDescent="0.2">
      <c r="B22" s="73" t="s">
        <v>180</v>
      </c>
      <c r="C22" s="76" t="str">
        <f>I34</f>
        <v>Normal y flotante, de tipo socio-economico medio , medio alto y alto</v>
      </c>
      <c r="D22" s="74"/>
      <c r="E22" s="75"/>
    </row>
    <row r="23" spans="2:34" x14ac:dyDescent="0.2">
      <c r="B23" s="73" t="s">
        <v>181</v>
      </c>
      <c r="C23" s="314" t="s">
        <v>182</v>
      </c>
      <c r="D23" s="314"/>
      <c r="E23" s="315"/>
    </row>
    <row r="24" spans="2:34" x14ac:dyDescent="0.2">
      <c r="B24" s="73"/>
      <c r="C24" s="314"/>
      <c r="D24" s="314"/>
      <c r="E24" s="315"/>
    </row>
    <row r="25" spans="2:34" x14ac:dyDescent="0.2">
      <c r="B25" s="73"/>
      <c r="C25" s="314"/>
      <c r="D25" s="314"/>
      <c r="E25" s="315"/>
    </row>
    <row r="26" spans="2:34" x14ac:dyDescent="0.2">
      <c r="B26" s="73"/>
      <c r="C26" s="314"/>
      <c r="D26" s="314"/>
      <c r="E26" s="315"/>
    </row>
    <row r="27" spans="2:34" x14ac:dyDescent="0.2">
      <c r="B27" s="77" t="s">
        <v>183</v>
      </c>
      <c r="C27" s="78"/>
      <c r="D27" s="79" t="s">
        <v>184</v>
      </c>
      <c r="E27" s="80"/>
    </row>
    <row r="28" spans="2:34" x14ac:dyDescent="0.2">
      <c r="B28" s="81"/>
      <c r="C28" s="82"/>
      <c r="D28" s="81"/>
      <c r="E28" s="82"/>
    </row>
    <row r="29" spans="2:34" x14ac:dyDescent="0.2">
      <c r="B29" s="83" t="s">
        <v>185</v>
      </c>
      <c r="C29" s="84">
        <v>355.2</v>
      </c>
      <c r="D29" s="81" t="s">
        <v>186</v>
      </c>
      <c r="E29" s="85"/>
      <c r="F29" s="86"/>
    </row>
    <row r="30" spans="2:34" ht="12" thickBot="1" x14ac:dyDescent="0.25">
      <c r="C30" s="84"/>
      <c r="D30" s="81"/>
      <c r="E30" s="85"/>
      <c r="F30" s="86"/>
    </row>
    <row r="31" spans="2:34" ht="13.5" customHeight="1" x14ac:dyDescent="0.2">
      <c r="B31" s="87"/>
      <c r="C31" s="88"/>
      <c r="D31" s="87" t="s">
        <v>187</v>
      </c>
      <c r="E31" s="88"/>
      <c r="F31" s="48"/>
      <c r="G31" s="87"/>
      <c r="H31" s="89" t="s">
        <v>188</v>
      </c>
      <c r="I31" s="89"/>
      <c r="J31" s="90"/>
      <c r="K31" s="91" t="s">
        <v>189</v>
      </c>
      <c r="L31" s="92"/>
      <c r="M31" s="92"/>
      <c r="N31" s="92"/>
      <c r="O31" s="92"/>
      <c r="P31" s="92"/>
      <c r="Q31" s="93"/>
      <c r="R31" s="91" t="s">
        <v>190</v>
      </c>
      <c r="S31" s="92"/>
      <c r="T31" s="92"/>
      <c r="U31" s="92"/>
      <c r="V31" s="92"/>
      <c r="W31" s="92"/>
      <c r="X31" s="92"/>
      <c r="Y31" s="93"/>
      <c r="Z31" s="92"/>
      <c r="AA31" s="91" t="s">
        <v>191</v>
      </c>
      <c r="AB31" s="92"/>
      <c r="AC31" s="91" t="s">
        <v>192</v>
      </c>
      <c r="AD31" s="93"/>
      <c r="AE31" s="94" t="s">
        <v>193</v>
      </c>
      <c r="AF31" s="93"/>
      <c r="AG31" s="91" t="s">
        <v>194</v>
      </c>
      <c r="AH31" s="95" t="s">
        <v>195</v>
      </c>
    </row>
    <row r="32" spans="2:34" s="96" customFormat="1" ht="12" thickBot="1" x14ac:dyDescent="0.25">
      <c r="B32" s="97" t="s">
        <v>196</v>
      </c>
      <c r="C32" s="97" t="s">
        <v>197</v>
      </c>
      <c r="D32" s="97" t="s">
        <v>198</v>
      </c>
      <c r="E32" s="98"/>
      <c r="F32" s="98"/>
      <c r="G32" s="97" t="s">
        <v>199</v>
      </c>
      <c r="H32" s="99" t="s">
        <v>200</v>
      </c>
      <c r="I32" s="99" t="s">
        <v>201</v>
      </c>
      <c r="J32" s="100" t="s">
        <v>202</v>
      </c>
      <c r="K32" s="101" t="s">
        <v>203</v>
      </c>
      <c r="L32" s="102" t="s">
        <v>204</v>
      </c>
      <c r="M32" s="102" t="s">
        <v>205</v>
      </c>
      <c r="N32" s="102" t="s">
        <v>206</v>
      </c>
      <c r="O32" s="102" t="s">
        <v>207</v>
      </c>
      <c r="P32" s="102" t="s">
        <v>208</v>
      </c>
      <c r="Q32" s="103" t="s">
        <v>209</v>
      </c>
      <c r="R32" s="101" t="s">
        <v>210</v>
      </c>
      <c r="S32" s="102" t="s">
        <v>211</v>
      </c>
      <c r="T32" s="102" t="s">
        <v>212</v>
      </c>
      <c r="U32" s="102" t="s">
        <v>213</v>
      </c>
      <c r="V32" s="102" t="s">
        <v>214</v>
      </c>
      <c r="W32" s="102" t="s">
        <v>215</v>
      </c>
      <c r="X32" s="102" t="s">
        <v>216</v>
      </c>
      <c r="Y32" s="103" t="s">
        <v>217</v>
      </c>
      <c r="Z32" s="102" t="s">
        <v>218</v>
      </c>
      <c r="AA32" s="104" t="s">
        <v>219</v>
      </c>
      <c r="AB32" s="102" t="s">
        <v>220</v>
      </c>
      <c r="AC32" s="101" t="s">
        <v>221</v>
      </c>
      <c r="AD32" s="103" t="s">
        <v>222</v>
      </c>
      <c r="AE32" s="105" t="s">
        <v>223</v>
      </c>
      <c r="AF32" s="103" t="s">
        <v>224</v>
      </c>
      <c r="AG32" s="104" t="s">
        <v>225</v>
      </c>
      <c r="AH32" s="106"/>
    </row>
    <row r="33" spans="1:34" ht="7.5" customHeight="1" x14ac:dyDescent="0.2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 x14ac:dyDescent="0.2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 x14ac:dyDescent="0.2">
      <c r="A35" s="114">
        <v>1</v>
      </c>
      <c r="B35" s="114" t="s">
        <v>226</v>
      </c>
      <c r="C35" s="114" t="s">
        <v>227</v>
      </c>
      <c r="D35" s="114" t="s">
        <v>228</v>
      </c>
      <c r="G35" s="114" t="s">
        <v>229</v>
      </c>
      <c r="H35" s="115" t="s">
        <v>230</v>
      </c>
      <c r="I35" s="114" t="s">
        <v>231</v>
      </c>
      <c r="J35" s="114" t="s">
        <v>232</v>
      </c>
      <c r="K35" s="116" t="s">
        <v>233</v>
      </c>
      <c r="L35" s="116" t="s">
        <v>234</v>
      </c>
      <c r="M35" s="116" t="s">
        <v>235</v>
      </c>
      <c r="N35" s="116" t="s">
        <v>236</v>
      </c>
      <c r="O35" s="116" t="s">
        <v>236</v>
      </c>
      <c r="P35" s="116" t="s">
        <v>237</v>
      </c>
      <c r="Q35" s="116" t="s">
        <v>238</v>
      </c>
      <c r="R35" s="116" t="s">
        <v>239</v>
      </c>
      <c r="S35" s="116" t="s">
        <v>239</v>
      </c>
      <c r="T35" s="116" t="s">
        <v>240</v>
      </c>
      <c r="U35" s="116" t="s">
        <v>241</v>
      </c>
      <c r="V35" s="116" t="s">
        <v>238</v>
      </c>
      <c r="W35" s="116" t="s">
        <v>242</v>
      </c>
      <c r="X35" s="116" t="s">
        <v>243</v>
      </c>
      <c r="Y35" s="116" t="s">
        <v>238</v>
      </c>
      <c r="Z35" s="116" t="s">
        <v>244</v>
      </c>
      <c r="AA35" s="117" t="s">
        <v>245</v>
      </c>
      <c r="AB35" s="117" t="s">
        <v>246</v>
      </c>
      <c r="AC35" s="117" t="s">
        <v>247</v>
      </c>
      <c r="AD35" s="114" t="s">
        <v>248</v>
      </c>
      <c r="AE35" s="114" t="s">
        <v>249</v>
      </c>
      <c r="AF35" s="114" t="s">
        <v>250</v>
      </c>
      <c r="AG35" s="114" t="s">
        <v>251</v>
      </c>
      <c r="AH35" s="114" t="s">
        <v>252</v>
      </c>
    </row>
    <row r="36" spans="1:34" s="114" customFormat="1" x14ac:dyDescent="0.2">
      <c r="A36" s="114">
        <v>2</v>
      </c>
      <c r="B36" s="114" t="s">
        <v>253</v>
      </c>
      <c r="C36" s="114" t="s">
        <v>254</v>
      </c>
      <c r="D36" s="114" t="s">
        <v>255</v>
      </c>
      <c r="G36" s="114" t="s">
        <v>256</v>
      </c>
      <c r="H36" s="118">
        <v>0.95</v>
      </c>
      <c r="I36" s="114" t="s">
        <v>257</v>
      </c>
      <c r="J36" s="114" t="s">
        <v>258</v>
      </c>
      <c r="K36" s="114" t="s">
        <v>259</v>
      </c>
      <c r="L36" s="114" t="s">
        <v>260</v>
      </c>
      <c r="M36" s="114" t="s">
        <v>261</v>
      </c>
      <c r="N36" s="114" t="s">
        <v>262</v>
      </c>
      <c r="O36" s="114" t="s">
        <v>262</v>
      </c>
      <c r="P36" s="114" t="s">
        <v>263</v>
      </c>
      <c r="Q36" s="114" t="s">
        <v>261</v>
      </c>
      <c r="R36" s="116" t="s">
        <v>264</v>
      </c>
      <c r="S36" s="116" t="s">
        <v>264</v>
      </c>
      <c r="T36" s="116" t="s">
        <v>265</v>
      </c>
      <c r="U36" s="114" t="s">
        <v>266</v>
      </c>
      <c r="V36" s="114" t="s">
        <v>267</v>
      </c>
      <c r="W36" s="116" t="s">
        <v>268</v>
      </c>
      <c r="X36" s="114" t="s">
        <v>269</v>
      </c>
      <c r="Z36" s="114" t="s">
        <v>270</v>
      </c>
      <c r="AA36" s="117" t="s">
        <v>271</v>
      </c>
      <c r="AB36" s="114" t="s">
        <v>272</v>
      </c>
      <c r="AD36" s="114" t="s">
        <v>273</v>
      </c>
      <c r="AF36" s="114" t="s">
        <v>274</v>
      </c>
      <c r="AG36" s="114" t="s">
        <v>275</v>
      </c>
    </row>
    <row r="37" spans="1:34" s="114" customFormat="1" x14ac:dyDescent="0.2">
      <c r="A37" s="114">
        <v>3</v>
      </c>
      <c r="B37" s="114" t="s">
        <v>276</v>
      </c>
      <c r="C37" s="114" t="s">
        <v>277</v>
      </c>
      <c r="D37" s="114" t="s">
        <v>278</v>
      </c>
      <c r="G37" s="114" t="s">
        <v>279</v>
      </c>
      <c r="H37" s="118">
        <v>0.9</v>
      </c>
      <c r="I37" s="114" t="s">
        <v>280</v>
      </c>
      <c r="J37" s="114" t="s">
        <v>281</v>
      </c>
      <c r="K37" s="114" t="s">
        <v>282</v>
      </c>
      <c r="L37" s="114" t="s">
        <v>283</v>
      </c>
      <c r="N37" s="114" t="s">
        <v>284</v>
      </c>
      <c r="O37" s="114" t="s">
        <v>285</v>
      </c>
      <c r="P37" s="311" t="s">
        <v>286</v>
      </c>
      <c r="Q37" s="114" t="s">
        <v>287</v>
      </c>
      <c r="R37" s="114" t="s">
        <v>288</v>
      </c>
      <c r="S37" s="114" t="s">
        <v>289</v>
      </c>
      <c r="T37" s="114" t="s">
        <v>238</v>
      </c>
      <c r="U37" s="114" t="s">
        <v>290</v>
      </c>
      <c r="V37" s="114" t="s">
        <v>291</v>
      </c>
      <c r="W37" s="114" t="s">
        <v>292</v>
      </c>
      <c r="AA37" s="114" t="s">
        <v>293</v>
      </c>
      <c r="AC37" s="114" t="s">
        <v>294</v>
      </c>
      <c r="AD37" s="114" t="s">
        <v>295</v>
      </c>
      <c r="AF37" s="116" t="s">
        <v>238</v>
      </c>
    </row>
    <row r="38" spans="1:34" s="114" customFormat="1" x14ac:dyDescent="0.2">
      <c r="A38" s="114">
        <v>4</v>
      </c>
      <c r="B38" s="114" t="s">
        <v>296</v>
      </c>
      <c r="C38" s="114" t="s">
        <v>297</v>
      </c>
      <c r="D38" s="114" t="s">
        <v>298</v>
      </c>
      <c r="G38" s="114" t="s">
        <v>299</v>
      </c>
      <c r="H38" s="118">
        <v>0.85</v>
      </c>
      <c r="I38" s="114" t="s">
        <v>300</v>
      </c>
      <c r="J38" s="114" t="s">
        <v>301</v>
      </c>
      <c r="M38" s="114" t="s">
        <v>302</v>
      </c>
      <c r="N38" s="114" t="s">
        <v>303</v>
      </c>
      <c r="O38" s="311" t="s">
        <v>304</v>
      </c>
      <c r="P38" s="311"/>
      <c r="S38" s="311" t="s">
        <v>305</v>
      </c>
      <c r="U38" s="114" t="s">
        <v>306</v>
      </c>
      <c r="W38" s="114" t="s">
        <v>307</v>
      </c>
    </row>
    <row r="39" spans="1:34" s="114" customFormat="1" x14ac:dyDescent="0.2">
      <c r="B39" s="114" t="s">
        <v>308</v>
      </c>
      <c r="C39" s="114" t="s">
        <v>309</v>
      </c>
      <c r="D39" s="114" t="s">
        <v>310</v>
      </c>
      <c r="G39" s="311" t="s">
        <v>311</v>
      </c>
      <c r="H39" s="118">
        <v>0.8</v>
      </c>
      <c r="I39" s="114" t="s">
        <v>312</v>
      </c>
      <c r="J39" s="114" t="s">
        <v>313</v>
      </c>
      <c r="N39" s="114" t="s">
        <v>238</v>
      </c>
      <c r="O39" s="311"/>
      <c r="P39" s="311"/>
      <c r="S39" s="311"/>
      <c r="U39" s="114" t="s">
        <v>314</v>
      </c>
      <c r="W39" s="114" t="s">
        <v>252</v>
      </c>
    </row>
    <row r="40" spans="1:34" s="114" customFormat="1" x14ac:dyDescent="0.2">
      <c r="C40" s="114" t="s">
        <v>315</v>
      </c>
      <c r="D40" s="114" t="s">
        <v>316</v>
      </c>
      <c r="G40" s="311"/>
      <c r="H40" s="118">
        <v>0.75</v>
      </c>
      <c r="I40" s="114" t="s">
        <v>317</v>
      </c>
      <c r="O40" s="311"/>
      <c r="S40" s="311"/>
      <c r="U40" s="311" t="s">
        <v>318</v>
      </c>
    </row>
    <row r="41" spans="1:34" s="114" customFormat="1" x14ac:dyDescent="0.2">
      <c r="G41" s="114" t="s">
        <v>319</v>
      </c>
      <c r="H41" s="118">
        <v>0.7</v>
      </c>
      <c r="U41" s="311"/>
    </row>
    <row r="42" spans="1:34" s="114" customFormat="1" x14ac:dyDescent="0.2">
      <c r="H42" s="119">
        <v>0.65</v>
      </c>
      <c r="U42" s="311"/>
    </row>
    <row r="43" spans="1:34" s="114" customFormat="1" x14ac:dyDescent="0.2">
      <c r="H43" s="119">
        <v>0.6</v>
      </c>
    </row>
    <row r="44" spans="1:34" s="114" customFormat="1" x14ac:dyDescent="0.2">
      <c r="H44" s="119">
        <v>0.55000000000000004</v>
      </c>
    </row>
    <row r="45" spans="1:34" s="114" customFormat="1" x14ac:dyDescent="0.2">
      <c r="H45" s="119">
        <v>0.5</v>
      </c>
    </row>
    <row r="46" spans="1:34" s="114" customFormat="1" x14ac:dyDescent="0.2">
      <c r="H46" s="119">
        <v>0.45</v>
      </c>
    </row>
    <row r="47" spans="1:34" s="114" customFormat="1" x14ac:dyDescent="0.2">
      <c r="H47" s="119">
        <v>0.4</v>
      </c>
    </row>
    <row r="48" spans="1:34" s="114" customFormat="1" x14ac:dyDescent="0.2">
      <c r="H48" s="119">
        <v>0.35</v>
      </c>
    </row>
    <row r="49" spans="8:8" s="114" customFormat="1" x14ac:dyDescent="0.2">
      <c r="H49" s="119">
        <v>0.3</v>
      </c>
    </row>
    <row r="50" spans="8:8" s="114" customFormat="1" x14ac:dyDescent="0.2">
      <c r="H50" s="119">
        <v>0.25</v>
      </c>
    </row>
    <row r="51" spans="8:8" s="114" customFormat="1" x14ac:dyDescent="0.2">
      <c r="H51" s="120"/>
    </row>
    <row r="52" spans="8:8" s="114" customFormat="1" x14ac:dyDescent="0.2">
      <c r="H52" s="120"/>
    </row>
    <row r="53" spans="8:8" s="114" customFormat="1" x14ac:dyDescent="0.2">
      <c r="H53" s="120"/>
    </row>
    <row r="54" spans="8:8" s="114" customFormat="1" x14ac:dyDescent="0.2">
      <c r="H54" s="120"/>
    </row>
    <row r="55" spans="8:8" s="114" customFormat="1" x14ac:dyDescent="0.2">
      <c r="H55" s="120"/>
    </row>
    <row r="56" spans="8:8" s="114" customFormat="1" x14ac:dyDescent="0.2">
      <c r="H56" s="114" t="s">
        <v>320</v>
      </c>
    </row>
    <row r="57" spans="8:8" s="114" customFormat="1" x14ac:dyDescent="0.2"/>
    <row r="58" spans="8:8" s="114" customFormat="1" x14ac:dyDescent="0.2"/>
    <row r="59" spans="8:8" s="114" customFormat="1" x14ac:dyDescent="0.2"/>
    <row r="60" spans="8:8" s="114" customFormat="1" x14ac:dyDescent="0.2"/>
    <row r="61" spans="8:8" s="114" customFormat="1" x14ac:dyDescent="0.2"/>
    <row r="62" spans="8:8" s="114" customFormat="1" x14ac:dyDescent="0.2"/>
    <row r="63" spans="8:8" s="114" customFormat="1" x14ac:dyDescent="0.2"/>
    <row r="64" spans="8:8" s="114" customFormat="1" x14ac:dyDescent="0.2"/>
    <row r="65" s="114" customFormat="1" x14ac:dyDescent="0.2"/>
    <row r="66" s="114" customFormat="1" x14ac:dyDescent="0.2"/>
    <row r="67" s="114" customFormat="1" x14ac:dyDescent="0.2"/>
    <row r="68" s="114" customFormat="1" x14ac:dyDescent="0.2"/>
    <row r="69" s="114" customFormat="1" x14ac:dyDescent="0.2"/>
    <row r="70" s="114" customFormat="1" x14ac:dyDescent="0.2"/>
    <row r="71" s="114" customFormat="1" x14ac:dyDescent="0.2"/>
    <row r="72" s="114" customFormat="1" x14ac:dyDescent="0.2"/>
    <row r="73" s="114" customFormat="1" x14ac:dyDescent="0.2"/>
    <row r="74" s="114" customFormat="1" x14ac:dyDescent="0.2"/>
    <row r="75" s="114" customFormat="1" x14ac:dyDescent="0.2"/>
    <row r="76" s="114" customFormat="1" x14ac:dyDescent="0.2"/>
    <row r="77" s="114" customFormat="1" x14ac:dyDescent="0.2"/>
    <row r="78" s="114" customFormat="1" x14ac:dyDescent="0.2"/>
    <row r="79" s="114" customFormat="1" x14ac:dyDescent="0.2"/>
    <row r="80" s="114" customFormat="1" x14ac:dyDescent="0.2"/>
    <row r="81" s="114" customFormat="1" x14ac:dyDescent="0.2"/>
    <row r="82" s="114" customFormat="1" x14ac:dyDescent="0.2"/>
    <row r="83" s="114" customFormat="1" x14ac:dyDescent="0.2"/>
    <row r="84" s="114" customFormat="1" x14ac:dyDescent="0.2"/>
    <row r="85" s="114" customFormat="1" x14ac:dyDescent="0.2"/>
    <row r="86" s="114" customFormat="1" x14ac:dyDescent="0.2"/>
    <row r="87" s="114" customFormat="1" x14ac:dyDescent="0.2"/>
    <row r="88" s="114" customFormat="1" x14ac:dyDescent="0.2"/>
    <row r="89" s="114" customFormat="1" x14ac:dyDescent="0.2"/>
    <row r="90" s="114" customFormat="1" x14ac:dyDescent="0.2"/>
    <row r="91" s="114" customFormat="1" x14ac:dyDescent="0.2"/>
    <row r="92" s="114" customFormat="1" x14ac:dyDescent="0.2"/>
    <row r="93" s="114" customFormat="1" x14ac:dyDescent="0.2"/>
    <row r="94" s="114" customFormat="1" x14ac:dyDescent="0.2"/>
    <row r="95" s="114" customFormat="1" x14ac:dyDescent="0.2"/>
    <row r="96" s="114" customFormat="1" x14ac:dyDescent="0.2"/>
    <row r="97" s="114" customFormat="1" x14ac:dyDescent="0.2"/>
    <row r="98" s="114" customFormat="1" x14ac:dyDescent="0.2"/>
    <row r="99" s="114" customFormat="1" x14ac:dyDescent="0.2"/>
    <row r="100" s="114" customFormat="1" x14ac:dyDescent="0.2"/>
    <row r="101" s="114" customFormat="1" x14ac:dyDescent="0.2"/>
    <row r="102" s="114" customFormat="1" x14ac:dyDescent="0.2"/>
    <row r="103" s="114" customFormat="1" x14ac:dyDescent="0.2"/>
    <row r="104" s="114" customFormat="1" x14ac:dyDescent="0.2"/>
    <row r="105" s="114" customFormat="1" x14ac:dyDescent="0.2"/>
    <row r="106" s="114" customFormat="1" x14ac:dyDescent="0.2"/>
    <row r="107" s="114" customFormat="1" x14ac:dyDescent="0.2"/>
    <row r="108" s="114" customFormat="1" x14ac:dyDescent="0.2"/>
    <row r="109" s="114" customFormat="1" x14ac:dyDescent="0.2"/>
    <row r="110" s="114" customFormat="1" x14ac:dyDescent="0.2"/>
    <row r="111" s="114" customFormat="1" x14ac:dyDescent="0.2"/>
    <row r="112" s="114" customFormat="1" x14ac:dyDescent="0.2"/>
    <row r="113" s="114" customFormat="1" x14ac:dyDescent="0.2"/>
    <row r="114" s="114" customFormat="1" x14ac:dyDescent="0.2"/>
    <row r="115" s="114" customFormat="1" x14ac:dyDescent="0.2"/>
    <row r="116" s="114" customFormat="1" x14ac:dyDescent="0.2"/>
    <row r="117" s="114" customFormat="1" x14ac:dyDescent="0.2"/>
    <row r="118" s="114" customFormat="1" x14ac:dyDescent="0.2"/>
    <row r="119" s="114" customFormat="1" x14ac:dyDescent="0.2"/>
    <row r="120" s="114" customFormat="1" x14ac:dyDescent="0.2"/>
    <row r="121" s="114" customFormat="1" x14ac:dyDescent="0.2"/>
    <row r="122" s="114" customFormat="1" x14ac:dyDescent="0.2"/>
    <row r="123" s="114" customFormat="1" x14ac:dyDescent="0.2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UTI</cp:lastModifiedBy>
  <cp:lastPrinted>2012-11-05T17:41:12Z</cp:lastPrinted>
  <dcterms:created xsi:type="dcterms:W3CDTF">1999-03-21T10:09:47Z</dcterms:created>
  <dcterms:modified xsi:type="dcterms:W3CDTF">2015-08-08T18:16:36Z</dcterms:modified>
</cp:coreProperties>
</file>